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metadata.xml" ContentType="application/vnd.openxmlformats-officedocument.spreadsheetml.sheetMetadata+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definedNames/>
  <calcPr calcId="140000" concurrentCalc="fals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<sst xmlns="http://schemas.openxmlformats.org/spreadsheetml/2006/main" count="172" uniqueCount="172">
  <si>
    <t xml:space="preserve">Affirm Holdings, Inc. </t>
  </si>
  <si>
    <t>Selected Unaudited Financials</t>
  </si>
  <si>
    <t>Last Updated: 11/06/2025</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</si>
  <si>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September 30, 2025.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</si>
  <si>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</si>
  <si>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</si>
  <si>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</si>
  <si>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</si>
  <si>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</si>
  <si>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</si>
  <si>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</si>
  <si>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</si>
  <si>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</si>
  <si>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</si>
  <si>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</si>
  <si>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</si>
  <si>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</si>
  <si>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</si>
  <si>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</si>
  <si>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</si>
  <si>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</si>
  <si>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</si>
  <si>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</si>
  <si>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</si>
  <si>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</si>
  <si>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</si>
  <si>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</si>
  <si>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</si>
  <si>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</si>
  <si>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Loss</t>
  </si>
  <si>
    <t>Other income (expense), net</t>
  </si>
  <si>
    <t>Loss Before Income Taxes</t>
  </si>
  <si>
    <t>Income tax expense (benefit)</t>
  </si>
  <si>
    <t>Net Income (Loss)</t>
  </si>
  <si>
    <t>Excess return to preferred stockholders on repurchase</t>
  </si>
  <si>
    <t>Net Income (Loss) Attributable to Common Stockholders</t>
  </si>
  <si>
    <t>Other Comprehensive Income (Loss)</t>
  </si>
  <si>
    <t>Foreign currency translation adjustments</t>
  </si>
  <si>
    <r>
      <rPr>
        <color rgb="FF000000"/>
        <sz val="8"/>
        <rFont val="Times New Roman"/>
      </rPr>
      <t xml:space="preserve">Unrealized gain (loss) on securities available for sale, net </t>
    </r>
    <r>
      <rPr>
        <color rgb="FF000000"/>
        <sz val="8"/>
        <rFont val="Times New Roman"/>
        <vertAlign val="superscript"/>
      </rPr>
      <t>(4)</t>
    </r>
  </si>
  <si>
    <r>
      <rPr>
        <color rgb="FF000000"/>
        <sz val="8"/>
        <rFont val="Times New Roman"/>
      </rPr>
      <t xml:space="preserve">Gain (loss) on cash flow hedges </t>
    </r>
    <r>
      <rPr>
        <color rgb="FF000000"/>
        <sz val="8"/>
        <rFont val="Times New Roman"/>
        <vertAlign val="superscript"/>
      </rPr>
      <t>(4)</t>
    </r>
  </si>
  <si>
    <t>Net Other Comprehensive Income (Loss)</t>
  </si>
  <si>
    <t>Comprehensive Income (Loss)</t>
  </si>
  <si>
    <t>Per share data:</t>
  </si>
  <si>
    <t>Net income (loss) per share attributable to common stockholders:</t>
  </si>
  <si>
    <t>Basic</t>
  </si>
  <si>
    <t>Diluted</t>
  </si>
  <si>
    <t>Weighted average common shares outstanding</t>
  </si>
  <si>
    <r>
      <rPr>
        <color rgb="FF000000"/>
        <sz val="8"/>
        <rFont val="Times New Roman"/>
        <vertAlign val="superscript"/>
      </rPr>
      <t xml:space="preserve">(1)  </t>
    </r>
    <r>
      <rPr>
        <color rgb="FF000000"/>
        <sz val="8"/>
        <rFont val="Times New Roman"/>
      </rPr>
      <t>FY Q1'21 and FY Q2'21 amounts include adjustments to amounts previously reported due to effects of adoption of accounting standards effective July 1, 2020</t>
    </r>
  </si>
  <si>
    <r>
      <rPr>
        <color rgb="FF000000"/>
        <sz val="8"/>
        <rFont val="Times New Roman"/>
        <vertAlign val="superscript"/>
      </rPr>
      <t xml:space="preserve">(2)  </t>
    </r>
    <r>
      <rPr>
        <color rgb="FF000000"/>
        <sz val="8"/>
        <rFont val="Times New Roman"/>
      </rPr>
      <t>FY Q3'21 amounts include adjustments to amounts previously reported due to an adjustment to stock-based compensation expense</t>
    </r>
  </si>
  <si>
    <r>
      <rPr>
        <color rgb="FF000000"/>
        <sz val="8"/>
        <rFont val="Times New Roman"/>
        <vertAlign val="superscript"/>
      </rPr>
      <t xml:space="preserve">(3)  </t>
    </r>
    <r>
      <rPr>
        <color rgb="FF000000"/>
        <sz val="8"/>
        <rFont val="Times New Roman"/>
      </rPr>
      <t>Increase in basic and diluted shares beginning in FY Q3'21 driven by conversion of preferred stock into 148,396,979 common shares as well as issuance of 28,290,000 shares associated with Affirm Initial Public Offering.</t>
    </r>
  </si>
  <si>
    <r>
      <rPr>
        <color rgb="FF000000"/>
        <sz val="8"/>
        <rFont val="Times New Roman"/>
        <vertAlign val="superscript"/>
      </rPr>
      <t xml:space="preserve">(4) </t>
    </r>
    <r>
      <rPr>
        <color rgb="FF000000"/>
        <sz val="8"/>
        <rFont val="Times New Roman"/>
      </rPr>
      <t>FY Q2'24 amounts shown in Unrealized gain (loss) on securities available for sale, net and Gain (loss) on cash flow hedges have been adjusted from amounts previously reported. These adjustments had no impact on the Net Other Comprehensive Income (Loss) or Comprehensive Loss totals previously reported and shown herein</t>
    </r>
  </si>
  <si>
    <r>
      <rPr>
        <color rgb="FF000000"/>
        <sz val="8"/>
        <rFont val="Times New Roman"/>
        <vertAlign val="superscript"/>
      </rPr>
      <t xml:space="preserve">(5) </t>
    </r>
    <r>
      <rPr>
        <color rgb="FF000000"/>
        <sz val="8"/>
        <rFont val="Times New Roman"/>
      </rPr>
      <t>Certain columns and rows may not sum due to the use of rounded numbers</t>
    </r>
  </si>
  <si>
    <t>Non-GAAP Financial Measures (Unaudited)</t>
  </si>
  <si>
    <t>(in thousands, except percent data)</t>
  </si>
  <si>
    <t>Operating expenses (GAAP)</t>
  </si>
  <si>
    <t>Transaction costs</t>
  </si>
  <si>
    <t>Total operating expenses (GAAP)</t>
  </si>
  <si>
    <t>Operating income (loss)</t>
  </si>
  <si>
    <t>Add: Depreciation &amp; amortization</t>
  </si>
  <si>
    <t>Add: Stock-based compensation included in operating expenses</t>
  </si>
  <si>
    <t>Add: Shopify warrant expense</t>
  </si>
  <si>
    <t>Add: Amazon warrant expense</t>
  </si>
  <si>
    <r>
      <rPr>
        <color rgb="FF000000"/>
        <sz val="8"/>
        <rFont val="Times New Roman"/>
      </rPr>
      <t xml:space="preserve">Add: Restructuring and other </t>
    </r>
    <r>
      <rPr>
        <color rgb="FF000000"/>
        <sz val="8"/>
        <rFont val="Times New Roman"/>
        <vertAlign val="superscript"/>
      </rPr>
      <t>(3)</t>
    </r>
  </si>
  <si>
    <r>
      <rPr>
        <color rgb="FF000000"/>
        <sz val="8"/>
        <rFont val="Times New Roman"/>
      </rPr>
      <t xml:space="preserve">Add: Other costs </t>
    </r>
    <r>
      <rPr>
        <color rgb="FF000000"/>
        <sz val="8"/>
        <rFont val="Times New Roman"/>
        <vertAlign val="superscript"/>
      </rPr>
      <t>(4)</t>
    </r>
  </si>
  <si>
    <t>Adjusted operating income (loss) (Non-GAAP)</t>
  </si>
  <si>
    <t>Total revenue, net</t>
  </si>
  <si>
    <t>Adjusted operating margin (Non-GAAP)</t>
  </si>
  <si>
    <t>Less: Depreciation and amortization</t>
  </si>
  <si>
    <t>Less: Stock-based compensation</t>
  </si>
  <si>
    <t>Less: Other costs</t>
  </si>
  <si>
    <t>Non-GAAP processing and servicing</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</si>
  <si>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</si>
  <si>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</si>
  <si>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</si>
  <si>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</si>
  <si>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</si>
  <si>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</si>
  <si>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</si>
  <si>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color rgb="FF000000"/>
        <sz val="8"/>
        <rFont val="Times New Roman"/>
        <vertAlign val="superscript"/>
      </rPr>
      <t>(1)</t>
    </r>
    <r>
      <rPr>
        <color rgb="FF000000"/>
        <sz val="8"/>
        <rFont val="Times New Roman"/>
      </rPr>
      <t xml:space="preserve">  FY Q1'21 and FY Q2'21 amounts include adjustments to amounts previously reported due to effects of adoption of accounting standards effective July 1, 2020</t>
    </r>
  </si>
  <si>
    <r>
      <rPr>
        <color rgb="FF000000"/>
        <sz val="8"/>
        <rFont val="Times New Roman"/>
        <vertAlign val="superscript"/>
      </rPr>
      <t>(2)</t>
    </r>
    <r>
      <rPr>
        <color rgb="FF000000"/>
        <sz val="8"/>
        <rFont val="Times New Roman"/>
      </rPr>
      <t xml:space="preserve">  FY Q3'21 amounts include adjustments to amounts previously reported due to an adjustment to stock-based compensation expense</t>
    </r>
  </si>
  <si>
    <r>
      <rPr>
        <color rgb="FF000000"/>
        <sz val="8"/>
        <rFont val="Times New Roman"/>
        <vertAlign val="superscript"/>
      </rPr>
      <t>(3)</t>
    </r>
    <r>
      <rPr>
        <color rgb="FF000000"/>
        <sz val="8"/>
        <rFont val="Times New Roman"/>
      </rPr>
      <t xml:space="preserve"> Restructuring and other costs includes expenses incurred in the period associated with the Company's restructurings and other exit and disposal activities, which were presented separately in the income statement beginning March 31, 2023</t>
    </r>
  </si>
  <si>
    <r>
      <rPr>
        <color rgb="FF000000"/>
        <sz val="8"/>
        <rFont val="Times New Roman"/>
        <vertAlign val="superscript"/>
      </rPr>
      <t xml:space="preserve">(4) </t>
    </r>
    <r>
      <rPr>
        <color rgb="FF000000"/>
        <sz val="8"/>
        <rFont val="Times New Roman"/>
      </rPr>
      <t>Other costs consist of expenses incurred in the period associated with the Company's acquisitions and impairment charges. For the three months ended December 31, 2022 and earlier periods, other costs also include expenses related to exit and disposal activities, including one-time employee termination benefits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</si>
  <si>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</si>
  <si>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</si>
  <si>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</si>
  <si>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</si>
  <si>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</si>
  <si>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</si>
  <si>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</si>
  <si>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</si>
  <si>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</si>
  <si>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</si>
  <si>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</si>
  <si>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</si>
  <si>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</si>
  <si>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</si>
  <si>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</si>
  <si>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</si>
  <si>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</si>
  <si>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</si>
  <si>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</si>
  <si>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</si>
  <si>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</si>
  <si>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</si>
  <si>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</si>
  <si>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</si>
  <si>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</si>
  <si>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</si>
  <si>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</si>
  <si>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</si>
  <si>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</si>
  <si>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</si>
  <si>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</si>
  <si>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</si>
  <si>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</si>
  <si>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</si>
  <si>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</si>
  <si>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</si>
  <si>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</si>
  <si>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</si>
  <si>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</si>
  <si>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</si>
  <si>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0% APR</t>
  </si>
  <si>
    <r>
      <rPr>
        <color rgb="FF000000"/>
        <sz val="8"/>
        <rFont val="Times New Roman"/>
      </rPr>
      <t xml:space="preserve">Pay in X / Pay in 4 / Split Pay </t>
    </r>
    <r>
      <rPr>
        <color rgb="FF000000"/>
        <sz val="8"/>
        <rFont val="Times New Roman"/>
        <vertAlign val="superscript"/>
      </rPr>
      <t>(1)</t>
    </r>
  </si>
  <si>
    <t>Total</t>
  </si>
  <si>
    <t xml:space="preserve">Interest-Bearing </t>
  </si>
  <si>
    <t>Transaction Count by POS Mix</t>
  </si>
  <si>
    <t>POS-Integrated</t>
  </si>
  <si>
    <r>
      <rPr>
        <color rgb="FF000000"/>
        <sz val="8"/>
        <rFont val="Times New Roman"/>
      </rPr>
      <t xml:space="preserve">Affirm Transactions </t>
    </r>
    <r>
      <rPr>
        <color rgb="FF000000"/>
        <sz val="8"/>
        <rFont val="Times New Roman"/>
        <vertAlign val="superscript"/>
      </rPr>
      <t>(2)</t>
    </r>
  </si>
  <si>
    <t xml:space="preserve">Point of Sale (Merchant) </t>
  </si>
  <si>
    <t xml:space="preserve">Affirm </t>
  </si>
  <si>
    <t>Consumer Count</t>
  </si>
  <si>
    <r>
      <rPr>
        <color rgb="FF000000"/>
        <sz val="8"/>
        <rFont val="Times New Roman"/>
      </rPr>
      <t>Active Consumer</t>
    </r>
    <r>
      <rPr>
        <color rgb="FF000000"/>
        <sz val="8"/>
        <rFont val="Times New Roman"/>
      </rPr>
      <t>s</t>
    </r>
    <r>
      <rPr>
        <color rgb="FF000000"/>
        <sz val="8"/>
        <rFont val="Times New Roman"/>
      </rPr>
      <t xml:space="preserve"> </t>
    </r>
    <r>
      <rPr>
        <color rgb="FF000000"/>
        <sz val="8"/>
        <rFont val="Times New Roman"/>
        <vertAlign val="superscript"/>
      </rPr>
      <t>(3)</t>
    </r>
  </si>
  <si>
    <t>Transaction Count</t>
  </si>
  <si>
    <t>Repeat Consumer Transactions</t>
  </si>
  <si>
    <t>First Time Consumer Transactions</t>
  </si>
  <si>
    <t>Average Order Value (in ones)</t>
  </si>
  <si>
    <r>
      <rPr>
        <color rgb="FF000000"/>
        <sz val="8"/>
        <rFont val="Times New Roman"/>
        <vertAlign val="superscript"/>
      </rPr>
      <t xml:space="preserve">(1)  </t>
    </r>
    <r>
      <rPr>
        <color rgb="FF000000"/>
        <sz val="8"/>
        <rFont val="Times New Roman"/>
      </rPr>
      <t>Beginning in Fiscal Q1 2023 Affirm modified the definition of its short-term 0% APR low Average Order Value product from Split Pay to Pay in 4, limiting only to loans with 0% APR and 6-8 week term lengths. Beginning Fiscal Q1 2025 Affirm further modified the definition to include all 'Pay in X' transactions. Pay in X consists of loan transactions with short-term payment plans that have one to four 0% APR installments.</t>
    </r>
  </si>
  <si>
    <r>
      <rPr>
        <color rgb="FF000000"/>
        <sz val="8"/>
        <rFont val="Times New Roman"/>
        <vertAlign val="superscript"/>
      </rPr>
      <t>(2)</t>
    </r>
    <r>
      <rPr>
        <color rgb="FF000000"/>
        <sz val="8"/>
        <rFont val="Times New Roman"/>
      </rPr>
      <t xml:space="preserve"> Based on transactions initiated by Affirm through mobile app and website channels as well as Affirm Card.</t>
    </r>
  </si>
  <si>
    <r>
      <rPr>
        <color rgb="FF000000"/>
        <sz val="8"/>
        <rFont val="Times New Roman"/>
        <vertAlign val="superscript"/>
      </rPr>
      <t>(3)</t>
    </r>
    <r>
      <rPr>
        <color rgb="FF000000"/>
        <sz val="8"/>
        <rFont val="Times New Roman"/>
      </rPr>
      <t xml:space="preserve"> Active Consumer defined as a consumer who engages in at least one transaction on our platform during the 12 months prior to the measurement date,</t>
    </r>
  </si>
  <si>
    <r>
      <rPr>
        <color rgb="FF000000"/>
        <sz val="8"/>
        <rFont val="Times New Roman"/>
        <vertAlign val="superscript"/>
      </rPr>
      <t xml:space="preserve">(4) </t>
    </r>
    <r>
      <rPr>
        <color rgb="FF000000"/>
        <sz val="8"/>
        <rFont val="Times New Roman"/>
      </rPr>
      <t>Certain columns and rows may not sum due to the use of rounded numbers</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</si>
  <si>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</si>
  <si>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</si>
  <si>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</si>
  <si>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</si>
  <si>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</si>
  <si>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</si>
  <si>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</si>
  <si>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</si>
  <si>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</si>
  <si>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</si>
  <si>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</si>
  <si>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</si>
  <si>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color rgb="FF000000"/>
        <sz val="8"/>
        <rFont val="Times New Roman"/>
        <vertAlign val="superscript"/>
      </rPr>
      <t xml:space="preserve">(1) </t>
    </r>
    <r>
      <rPr>
        <color rgb="FF000000"/>
        <sz val="8"/>
        <rFont val="Times New Roman"/>
      </rPr>
      <t>On Balance Sheet (Non-Securitized) includes Loans Pledged as Collateral in warehouse financing vehicles or held by Affirm and consolidated on Affirm’s balance sheet</t>
    </r>
  </si>
  <si>
    <r>
      <rPr>
        <color rgb="FF000000"/>
        <sz val="8"/>
        <rFont val="Times New Roman"/>
        <vertAlign val="superscript"/>
      </rPr>
      <t xml:space="preserve">(2) </t>
    </r>
    <r>
      <rPr>
        <color rgb="FF000000"/>
        <sz val="8"/>
        <rFont val="Times New Roman"/>
      </rPr>
      <t>On Balance Sheet (Securitized) includes Loans Pledged as Collateral in securitizations and consolidated on Affirm’s balance sheet</t>
    </r>
  </si>
  <si>
    <r>
      <rPr>
        <color rgb="FF000000"/>
        <sz val="8"/>
        <rFont val="Times New Roman"/>
        <vertAlign val="superscript"/>
      </rPr>
      <t>(3)</t>
    </r>
    <r>
      <rPr>
        <color rgb="FF000000"/>
        <sz val="8"/>
        <rFont val="Times New Roman"/>
      </rPr>
      <t xml:space="preserve"> Off Balance Sheet includes Loans Held by Third Parties and not consolidated on Affirm’s balance sheet</t>
    </r>
  </si>
  <si>
    <r>
      <rPr>
        <color rgb="FF000000"/>
        <sz val="8"/>
        <rFont val="Times New Roman"/>
        <vertAlign val="superscript"/>
      </rPr>
      <t xml:space="preserve">(4) </t>
    </r>
    <r>
      <rPr>
        <color rgb="FF000000"/>
        <sz val="8"/>
        <rFont val="Times New Roman"/>
      </rPr>
      <t>Off Balance Sheet (Securitized) includes Loans Pledged as Collateral in securitizations and not consolidated on Affirm’s balance sheet</t>
    </r>
  </si>
  <si>
    <r>
      <rPr>
        <color rgb="FF000000"/>
        <sz val="8"/>
        <rFont val="Times New Roman"/>
        <vertAlign val="superscript"/>
      </rPr>
      <t xml:space="preserve">(5) </t>
    </r>
    <r>
      <rPr>
        <color rgb="FF000000"/>
        <sz val="8"/>
        <rFont val="Times New Roman"/>
      </rPr>
      <t>Equity Capital Required is the sum of the balance of loans held for investment and loans held for sale, less the balance of funding debt and notes issued by securitization trusts as of the balance sheet date</t>
    </r>
  </si>
  <si>
    <r>
      <rPr>
        <color rgb="FF000000"/>
        <sz val="8"/>
        <rFont val="Times New Roman"/>
        <vertAlign val="superscript"/>
      </rPr>
      <t xml:space="preserve">(6) </t>
    </r>
    <r>
      <rPr>
        <color rgb="FF000000"/>
        <sz val="8"/>
        <rFont val="Times New Roman"/>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</si>
  <si>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</si>
  <si>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</si>
  <si>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</si>
  <si>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</si>
  <si>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</si>
  <si>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</si>
  <si>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</si>
  <si>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</si>
  <si>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</si>
  <si>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color rgb="FF000000"/>
        <sz val="8"/>
        <rFont val="Times New Roman"/>
        <vertAlign val="superscript"/>
      </rPr>
      <t>(1)</t>
    </r>
    <r>
      <rPr>
        <color rgb="FF000000"/>
        <sz val="8"/>
        <rFont val="Times New Roman"/>
      </rPr>
      <t xml:space="preserve"> Metrics are unaudited</t>
    </r>
  </si>
  <si>
    <r>
      <rPr>
        <color rgb="FF000000"/>
        <sz val="8"/>
        <rFont val="Times New Roman"/>
        <vertAlign val="superscript"/>
      </rPr>
      <t>(2)</t>
    </r>
    <r>
      <rPr>
        <color rgb="FF000000"/>
        <sz val="8"/>
        <rFont val="Times New Roman"/>
      </rPr>
      <t xml:space="preserve"> Amounts above are included in operating expenses</t>
    </r>
  </si>
  <si>
    <r>
      <rPr>
        <color rgb="FF000000"/>
        <sz val="8"/>
        <rFont val="Times New Roman"/>
        <vertAlign val="superscript"/>
      </rPr>
      <t>(3)</t>
    </r>
    <r>
      <rPr>
        <color rgb="FF000000"/>
        <sz val="8"/>
        <rFont val="Times New Roman"/>
      </rPr>
      <t xml:space="preserve"> Fiscal Q3'21 and Q4'21 amounts include adjustments to amounts previously reported due to understatements in stock-based compensation.</t>
    </r>
  </si>
  <si>
    <r>
      <rPr>
        <color rgb="FF000000"/>
        <sz val="8"/>
        <rFont val="Times New Roman"/>
        <vertAlign val="superscript"/>
      </rPr>
      <t>(</t>
    </r>
    <r>
      <rPr>
        <color rgb="FF000000"/>
        <sz val="8"/>
        <rFont val="Times New Roman"/>
        <vertAlign val="superscript"/>
      </rPr>
      <t>4</t>
    </r>
    <r>
      <rPr>
        <color rgb="FF000000"/>
        <sz val="8"/>
        <rFont val="Times New Roman"/>
        <vertAlign val="superscript"/>
      </rPr>
      <t xml:space="preserve">) </t>
    </r>
    <r>
      <rPr>
        <color rgb="FF000000"/>
        <sz val="8"/>
        <rFont val="Times New Roman"/>
      </rPr>
      <t>Certain columns and rows may not sum due to the use of rounded numbers</t>
    </r>
  </si>
</sst>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5"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Times New Roman"/>
      <b/>
      <color rgb="FF000000"/>
      <sz val="10"/>
    </font>
    <font>
      <name val="Times New Roman"/>
      <color rgb="FF000000"/>
      <sz val="10"/>
    </font>
    <font>
      <name val="Times New Roman"/>
      <b/>
      <color rgb="FF000000"/>
      <sz val="8"/>
    </font>
    <font>
      <name val="Times New Roman"/>
      <color rgb="FF000000"/>
      <sz val="8"/>
    </font>
    <font>
      <name val="Times New Roman"/>
      <color rgb="FF026DCE"/>
      <sz val="8"/>
    </font>
    <font>
      <name val="Arial"/>
      <color rgb="FF000000"/>
      <sz val="8"/>
    </font>
    <font>
      <name val="Times New Roman"/>
      <b/>
      <i/>
      <color rgb="FF000000"/>
      <sz val="8"/>
    </font>
    <font>
      <name val="Times New Roman"/>
      <b/>
      <color rgb="FFEE2724"/>
      <sz val="8"/>
    </font>
    <font>
      <name val="Times New Roman"/>
      <b/>
      <color rgb="FF026DCE"/>
      <sz val="8"/>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indexed="64" rgb="FF000000"/>
      </bottom>
      <diagonal/>
    </border>
    <border>
      <left/>
      <right/>
      <top style="thin">
        <color indexed="64" rgb="FF000000"/>
      </top>
      <bottom style="thin">
        <color indexed="64" rgb="FF000000"/>
      </bottom>
      <diagonal/>
    </border>
    <border>
      <left/>
      <right/>
      <top style="thin">
        <color indexed="64" rgb="FF000000"/>
      </top>
      <bottom/>
      <diagonal/>
    </border>
    <border>
      <left/>
      <right/>
      <top style="thin">
        <color indexed="64" rgb="FF000000"/>
      </top>
      <bottom style="double">
        <color indexed="64" rgb="FF000000"/>
      </bottom>
      <diagonal/>
    </border>
    <border>
      <left/>
      <right/>
      <top style="double">
        <color indexed="64" rgb="FF000000"/>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71">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0" borderId="0" xfId="0" applyFont="1" applyBorder="0" applyAlignment="1">
      <alignment vertical="bottom" wrapText="1"/>
    </xf>
    <xf fontId="7" fillId="0" borderId="0" xfId="0" applyFont="1" applyBorder="0" applyAlignment="1">
      <alignment vertical="bottom" wrapText="1"/>
    </xf>
    <xf fontId="8" fillId="0" borderId="0" xfId="0" applyFont="1" applyBorder="0" applyAlignment="1">
      <alignment horizontal="left" vertical="bottom" wrapText="1"/>
    </xf>
    <xf fontId="9" fillId="0" borderId="0" xfId="0" applyFont="1" applyBorder="0" applyAlignment="1">
      <alignment horizontal="left" vertical="bottom" wrapText="1"/>
    </xf>
    <xf fontId="8" fillId="0" borderId="1" xfId="0" applyFont="1" applyBorder="0" applyAlignment="1">
      <alignment horizontal="center" vertical="bottom" wrapText="1"/>
    </xf>
    <xf fontId="8" fillId="0" borderId="2" xfId="0" numFmtId="164" applyFont="1" applyBorder="0" applyAlignment="1" applyNumberFormat="1">
      <alignment horizontal="center" vertical="bottom" wrapText="1"/>
    </xf>
    <xf fontId="8" fillId="0" borderId="2" xfId="0" numFmtId="165" applyFont="1" applyBorder="0" applyAlignment="1" applyNumberFormat="1">
      <alignment horizontal="center" vertical="bottom" wrapText="1"/>
    </xf>
    <xf fontId="9" fillId="0" borderId="3" xfId="0" applyFont="1" applyBorder="0" applyAlignment="1">
      <alignment horizontal="left" vertical="bottom" wrapText="1"/>
    </xf>
    <xf fontId="9" fillId="0" borderId="0" xfId="0" applyFont="1" applyBorder="0" applyAlignment="1">
      <alignment horizontal="left" vertical="bottom" wrapText="1" indent="1"/>
    </xf>
    <xf fontId="10" fillId="0" borderId="0" xfId="0" numFmtId="166" applyFont="1" applyBorder="0" applyAlignment="1" applyNumberFormat="1">
      <alignment vertical="bottom" wrapText="1"/>
    </xf>
    <xf fontId="10" fillId="0" borderId="1" xfId="0" numFmtId="167" applyFont="1" applyBorder="0" applyAlignment="1" applyNumberFormat="1">
      <alignment vertical="bottom" wrapText="1"/>
    </xf>
    <xf fontId="8" fillId="0" borderId="0" xfId="0" applyFont="1" applyBorder="0" applyAlignment="1">
      <alignment horizontal="left" vertical="bottom" wrapText="1" indent="3"/>
    </xf>
    <xf fontId="8" fillId="0" borderId="3" xfId="0" numFmtId="167" applyFont="1" applyBorder="0" applyAlignment="1" applyNumberFormat="1">
      <alignment vertical="bottom" wrapText="1"/>
    </xf>
    <xf fontId="10" fillId="0" borderId="0" xfId="0" numFmtId="167" applyFont="1" applyBorder="0" applyAlignment="1" applyNumberFormat="1">
      <alignment vertical="bottom" wrapText="1"/>
    </xf>
    <xf fontId="8" fillId="0" borderId="2" xfId="0" numFmtId="167" applyFont="1" applyBorder="0" applyAlignment="1" applyNumberFormat="1">
      <alignment vertical="bottom" wrapText="1"/>
    </xf>
    <xf fontId="9" fillId="0" borderId="3" xfId="0" applyFont="1" applyBorder="0" applyAlignment="1">
      <alignment vertical="bottom" wrapText="1"/>
    </xf>
    <xf fontId="10" fillId="0" borderId="2" xfId="0" numFmtId="167" applyFont="1" applyBorder="0" applyAlignment="1" applyNumberFormat="1">
      <alignment vertical="bottom" wrapText="1"/>
    </xf>
    <xf fontId="8" fillId="0" borderId="4" xfId="0" numFmtId="166" applyFont="1" applyBorder="0" applyAlignment="1" applyNumberFormat="1">
      <alignment vertical="bottom" wrapText="1"/>
    </xf>
    <xf fontId="9" fillId="0" borderId="5" xfId="0" applyFont="1" applyBorder="0" applyAlignment="1">
      <alignment horizontal="right" vertical="bottom" wrapText="1"/>
    </xf>
    <xf fontId="11" fillId="0" borderId="0" xfId="0" applyFont="1" applyBorder="0" applyAlignment="1">
      <alignment vertical="bottom" wrapText="1"/>
    </xf>
    <xf fontId="1" fillId="0" borderId="0" xfId="0" applyFont="1" applyBorder="0" applyAlignment="1">
      <alignment vertical="bottom" wrapText="1"/>
    </xf>
    <xf fontId="9" fillId="0" borderId="0" xfId="0" numFmtId="168" applyFont="1" applyBorder="0" applyAlignment="1" applyNumberFormat="1">
      <alignment vertical="bottom" wrapText="1"/>
    </xf>
    <xf fontId="10" fillId="0" borderId="0" xfId="0" numFmtId="169" applyFont="1" applyBorder="0" applyAlignment="1" applyNumberFormat="1">
      <alignment horizontal="right" vertical="bottom" wrapText="1"/>
    </xf>
    <xf fontId="12" fillId="0" borderId="3" xfId="0" applyFont="1" applyBorder="0" applyAlignment="1">
      <alignment horizontal="center" vertical="bottom" wrapText="1"/>
    </xf>
    <xf fontId="11" fillId="0" borderId="3" xfId="0" applyFont="1" applyBorder="0" applyAlignment="1">
      <alignment vertical="bottom" wrapText="1"/>
    </xf>
    <xf fontId="8" fillId="0" borderId="0" xfId="0" applyFont="1" applyBorder="0" applyAlignment="1">
      <alignment vertical="bottom" wrapText="1"/>
    </xf>
    <xf fontId="9" fillId="0" borderId="0" xfId="0" applyFont="1" applyBorder="0" applyAlignment="1">
      <alignment vertical="bottom" wrapText="1"/>
    </xf>
    <xf fontId="8" fillId="0" borderId="2" xfId="0" numFmtId="166" applyFont="1" applyBorder="0" applyAlignment="1" applyNumberFormat="1">
      <alignment vertical="bottom" wrapText="1"/>
    </xf>
    <xf fontId="10" fillId="0" borderId="3" xfId="0" numFmtId="167" applyFont="1" applyBorder="0" applyAlignment="1" applyNumberFormat="1">
      <alignment vertical="bottom" wrapText="1"/>
    </xf>
    <xf fontId="8" fillId="0" borderId="3" xfId="0" numFmtId="166" applyFont="1" applyBorder="0" applyAlignment="1" applyNumberFormat="1">
      <alignment vertical="bottom" wrapText="1"/>
    </xf>
    <xf fontId="8" fillId="0" borderId="0" xfId="0" numFmtId="166" applyFont="1" applyBorder="0" applyAlignment="1" applyNumberFormat="1">
      <alignment vertical="bottom" wrapText="1"/>
    </xf>
    <xf fontId="8" fillId="0" borderId="2" xfId="0" numFmtId="166" applyFont="1" applyBorder="0" applyAlignment="1" applyNumberFormat="1">
      <alignment wrapText="1"/>
    </xf>
    <xf fontId="9" fillId="0" borderId="2" xfId="0" numFmtId="166" applyFont="1" applyBorder="0" applyAlignment="1" applyNumberFormat="1">
      <alignment vertical="bottom" wrapText="1"/>
    </xf>
    <xf fontId="8" fillId="0" borderId="2" xfId="0" numFmtId="170" applyFont="1" applyBorder="0" applyAlignment="1" applyNumberFormat="1">
      <alignment vertical="bottom" wrapText="1"/>
    </xf>
    <xf fontId="8" fillId="0" borderId="3" xfId="0" applyFont="1" applyBorder="0" applyAlignment="1">
      <alignment horizontal="center" vertical="bottom" wrapText="1"/>
    </xf>
    <xf fontId="1" fillId="0" borderId="3" xfId="0" applyFont="1" applyBorder="0" applyAlignment="1">
      <alignment wrapText="1"/>
    </xf>
    <xf fontId="13" fillId="0" borderId="0" xfId="0" applyFont="1" applyBorder="0" applyAlignment="1">
      <alignment horizontal="center" vertical="bottom" wrapText="1"/>
    </xf>
    <xf fontId="8" fillId="0" borderId="1" xfId="0" numFmtId="164" applyFont="1" applyBorder="0" applyAlignment="1" applyNumberFormat="1">
      <alignment horizontal="center" vertical="bottom" wrapText="1"/>
    </xf>
    <xf fontId="8" fillId="0" borderId="2" xfId="0" numFmtId="171" applyFont="1" applyBorder="0" applyAlignment="1" applyNumberFormat="1">
      <alignment horizontal="center" vertical="bottom" wrapText="1"/>
    </xf>
    <xf fontId="1" fillId="0" borderId="3" xfId="0" applyFont="1" applyBorder="0" applyAlignment="1">
      <alignment vertical="bottom" wrapText="1"/>
    </xf>
    <xf fontId="9" fillId="0" borderId="5" xfId="0" applyFont="1" applyBorder="0" applyAlignment="1">
      <alignment vertical="bottom" wrapText="1"/>
    </xf>
    <xf fontId="1" fillId="0" borderId="5" xfId="0" applyFont="1" applyBorder="0" applyAlignment="1">
      <alignment vertical="bottom" wrapText="1"/>
    </xf>
    <xf fontId="10" fillId="0" borderId="0" xfId="0" numFmtId="172" applyFont="1" applyBorder="0" applyAlignment="1" applyNumberFormat="1">
      <alignment vertical="bottom" wrapText="1"/>
    </xf>
    <xf fontId="10" fillId="0" borderId="1" xfId="0" numFmtId="172" applyFont="1" applyBorder="0" applyAlignment="1" applyNumberFormat="1">
      <alignment vertical="bottom" wrapText="1"/>
    </xf>
    <xf fontId="8" fillId="0" borderId="2" xfId="0" numFmtId="172" applyFont="1" applyBorder="0" applyAlignment="1" applyNumberFormat="1">
      <alignment vertical="bottom" wrapText="1"/>
    </xf>
    <xf fontId="9" fillId="0" borderId="3" xfId="0" numFmtId="173" applyFont="1" applyBorder="0" applyAlignment="1" applyNumberFormat="1">
      <alignment horizontal="right" vertical="bottom" wrapText="1"/>
    </xf>
    <xf fontId="9" fillId="0" borderId="3" xfId="0" numFmtId="174" applyFont="1" applyBorder="0" applyAlignment="1" applyNumberFormat="1">
      <alignment horizontal="right" vertical="bottom" wrapText="1"/>
    </xf>
    <xf fontId="9" fillId="0" borderId="0" xfId="0" numFmtId="173" applyFont="1" applyBorder="0" applyAlignment="1" applyNumberFormat="1">
      <alignment horizontal="right" vertical="bottom" wrapText="1"/>
    </xf>
    <xf fontId="9" fillId="0" borderId="0" xfId="0" numFmtId="174" applyFont="1" applyBorder="0" applyAlignment="1" applyNumberFormat="1">
      <alignment horizontal="right" vertical="bottom" wrapText="1"/>
    </xf>
    <xf fontId="11" fillId="0" borderId="1" xfId="0" applyFont="1" applyBorder="0" applyAlignment="1">
      <alignment vertical="bottom" wrapText="1"/>
    </xf>
    <xf fontId="10" fillId="0" borderId="0" xfId="0" numFmtId="175" applyFont="1" applyBorder="0" applyAlignment="1" applyNumberFormat="1">
      <alignment vertical="bottom" wrapText="1"/>
    </xf>
    <xf fontId="10" fillId="0" borderId="1" xfId="0" numFmtId="175" applyFont="1" applyBorder="0" applyAlignment="1" applyNumberFormat="1">
      <alignment vertical="bottom" wrapText="1"/>
    </xf>
    <xf fontId="8" fillId="0" borderId="2" xfId="0" numFmtId="175" applyFont="1" applyBorder="0" applyAlignment="1" applyNumberFormat="1">
      <alignment vertical="bottom" wrapText="1"/>
    </xf>
    <xf fontId="8" fillId="0" borderId="0" xfId="0" applyFont="1" applyBorder="0" applyAlignment="1">
      <alignment horizontal="center" vertical="bottom" wrapText="1"/>
    </xf>
    <xf fontId="8" fillId="0" borderId="0" xfId="0" numFmtId="165" applyFont="1" applyBorder="0" applyAlignment="1" applyNumberFormat="1">
      <alignment horizontal="center" vertical="bottom" wrapText="1"/>
    </xf>
    <xf fontId="10" fillId="0" borderId="0" xfId="0" applyFont="1" applyBorder="0" applyAlignment="1">
      <alignment vertical="bottom" wrapText="1"/>
    </xf>
    <xf fontId="9" fillId="0" borderId="3" xfId="0" applyFont="1" applyBorder="0" applyAlignment="1">
      <alignment horizontal="right" vertical="bottom" wrapText="1"/>
    </xf>
    <xf fontId="10" fillId="0" borderId="0" xfId="0" numFmtId="176" applyFont="1" applyBorder="0" applyAlignment="1" applyNumberFormat="1">
      <alignment vertical="bottom" wrapText="1"/>
    </xf>
    <xf fontId="10" fillId="2" borderId="0" xfId="0" applyFont="1" applyBorder="0" applyAlignment="1" applyFill="1">
      <alignment vertical="bottom" wrapText="1"/>
    </xf>
    <xf fontId="10" fillId="2" borderId="1" xfId="0" applyFont="1" applyBorder="0" applyAlignment="1" applyFill="1">
      <alignment vertical="bottom" wrapText="1"/>
    </xf>
    <xf fontId="9" fillId="2" borderId="3" xfId="0" applyFont="1" applyBorder="0" applyAlignment="1" applyFill="1">
      <alignment horizontal="right" vertical="bottom" wrapText="1"/>
    </xf>
    <xf fontId="9" fillId="2" borderId="0" xfId="0" applyFont="1" applyBorder="0" applyAlignment="1" applyFill="1">
      <alignment horizontal="right" vertical="bottom" wrapText="1"/>
    </xf>
    <xf fontId="14" fillId="0" borderId="0" xfId="0" numFmtId="166" applyFont="1" applyBorder="0" applyAlignment="1" applyNumberFormat="1">
      <alignment vertical="bottom" wrapText="1"/>
    </xf>
    <xf fontId="14" fillId="0" borderId="0" xfId="0" numFmtId="172" applyFont="1" applyBorder="0" applyAlignment="1" applyNumberFormat="1">
      <alignment vertical="bottom" wrapText="1"/>
    </xf>
    <xf fontId="10" fillId="0" borderId="3" xfId="0" applyFont="1" applyBorder="0" applyAlignment="1">
      <alignment vertical="bottom" wrapText="1"/>
    </xf>
  </cellXfs>
  <cellStyles count="6">
    <cellStyle name="Normal" xfId="0"/>
    <cellStyle name="Table (Normal)" xfId="1"/>
    <cellStyle name="Normal" xfId="2"/>
    <cellStyle name="Heading 1" xfId="3"/>
    <cellStyle name="Heading 2" xfId="4"/>
    <cellStyle name="Heading 3" xfId="5"/>
  </cellStyles>
  <dxfs count="0"/>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sharedStrings" Target="sharedStrings.xml"></Relationship><Relationship Id="rId9" Type="http://schemas.openxmlformats.org/officeDocument/2006/relationships/sheetMetadata" Target="metadata.xml"></Relationship><Relationship Id="rId10" Type="http://schemas.openxmlformats.org/officeDocument/2006/relationships/styles" Target="styles.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showRuler="false" workbookViewId="0"/>
  </sheetViews>
  <sheetFormatPr baseColWidth="12" defaultRowHeight="15" x14ac:dyDescent="0"/>
  <cols>
    <col min="1" max="1" width="22.52" customWidth="1"/>
    <col min="2" max="2" width="22.52" customWidth="1"/>
    <col min="3" max="3" width="22.52" customWidth="1"/>
    <col min="4" max="4" width="22.52" customWidth="1"/>
    <col min="5" max="5" width="22.52" customWidth="1"/>
    <col min="6" max="6" width="22.52" customWidth="1"/>
    <col min="7" max="7" width="22.52" customWidth="1"/>
    <col min="8" max="8" width="22.52" customWidth="1"/>
    <col min="9" max="9" width="22.52" customWidth="1"/>
    <col min="10" max="10" width="22.52" customWidth="1"/>
    <col min="11" max="11" width="22.52" customWidth="1"/>
    <col min="12" max="12" width="22.52" customWidth="1"/>
    <col min="13" max="13" width="22.52" customWidth="1"/>
    <col min="14" max="14" width="22.52" customWidth="1"/>
  </cols>
  <sheetData>
    <row r="1" ht="15" customHeight="1"/>
    <row r="2" ht="15" customHeight="1"/>
    <row r="3" ht="15" customHeight="1">
      <c r="A3" t="s" s="6">
        <v>0</v>
      </c>
    </row>
    <row r="4" ht="15" customHeight="1">
      <c r="A4" t="s" s="6">
        <v>1</v>
      </c>
    </row>
    <row r="5" ht="15" customHeight="1">
      <c r="A5" t="s" s="6">
        <v>2</v>
      </c>
    </row>
    <row r="6" ht="15" customHeight="1"/>
    <row r="7" ht="15" customHeight="1"/>
    <row r="8" ht="15" customHeight="1"/>
    <row r="9" ht="33.333333333333336" customHeight="1">
      <c r="A9" t="s" s="7">
        <v>3</v>
      </c>
    </row>
    <row r="10" ht="33.333333333333336" customHeight="1"/>
    <row r="11" ht="14.166666666666666" customHeight="1"/>
    <row r="12" ht="15" customHeight="1"/>
    <row r="13" ht="15" customHeight="1">
      <c r="A13" t="s" s="7">
        <v>4</v>
      </c>
    </row>
    <row r="14" ht="21.666666666666668" customHeight="1"/>
    <row r="15" ht="14.166666666666666" customHeight="1"/>
    <row r="16" ht="14.166666666666666" customHeight="1"/>
    <row r="17" customHeight="1"/>
    <row r="18" customHeight="1"/>
    <row r="19" customHeight="1"/>
    <row r="20" customHeight="1"/>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mergeCells count="4">
    <mergeCell ref="A4:B4"/>
    <mergeCell ref="A5:B5"/>
    <mergeCell ref="A13:N16"/>
    <mergeCell ref="A9:N10"/>
  </mergeCells>
  <pageMargins left="0.75" right="0.75" top="1" bottom="1" header="0.5" footer="0.5"/>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8"/>
  <sheetViews>
    <sheetView showRuler="false" workbookViewId="0"/>
    <sheetView workbookViewId="0">
      <pane xSplit="2" ySplit="4" topLeftCell="C5" activePane="bottomRight" state="frozen"/>
    </sheetView>
  </sheetViews>
  <sheetFormatPr baseColWidth="12" defaultRowHeight="15" x14ac:dyDescent="0"/>
  <cols>
    <col min="1" max="1" width="43.15" customWidth="1"/>
    <col min="2" max="2" width="2.2" customWidth="1" hidden="1"/>
    <col min="3" max="3" width="15.91" customWidth="1"/>
    <col min="4" max="4" width="17.8" customWidth="1"/>
    <col min="5" max="5" width="16.69" customWidth="1"/>
    <col min="6" max="6" width="14.65" customWidth="1"/>
    <col min="7" max="7" width="14.65" customWidth="1"/>
    <col min="8" max="8" width="14.65" customWidth="1"/>
    <col min="9" max="9" width="15.12" customWidth="1"/>
    <col min="10" max="10" width="15.12" customWidth="1"/>
    <col min="11" max="11" width="15.12" customWidth="1"/>
    <col min="12" max="12" width="14.65" customWidth="1"/>
    <col min="13" max="13" width="14.65" customWidth="1"/>
    <col min="14" max="14" width="14.65" customWidth="1"/>
    <col min="15" max="15" width="15.12" customWidth="1"/>
    <col min="16" max="16" width="14.65" customWidth="1"/>
    <col min="17" max="17" width="14.65" customWidth="1"/>
    <col min="18" max="18" width="14.65" customWidth="1"/>
    <col min="19" max="19" width="14.65" customWidth="1"/>
    <col min="20" max="20" width="14.65" customWidth="1"/>
    <col min="21" max="21" width="14.8" customWidth="1"/>
    <col min="22" max="22" width="14.8" customWidth="1"/>
    <col min="23" max="23" width="14.8" customWidth="1"/>
    <col min="24" max="24" width="14.8" customWidth="1"/>
    <col min="25" max="25" width="14.8" customWidth="1"/>
    <col min="26" max="26" width="14.8" customWidth="1"/>
    <col min="27" max="27" width="14.8" customWidth="1"/>
    <col min="28" max="28" width="1.57" customWidth="1"/>
    <col min="29" max="29" width="15.12" customWidth="1"/>
    <col min="30" max="30" width="15.12" customWidth="1"/>
    <col min="31" max="31" width="15.12" customWidth="1"/>
    <col min="32" max="32" width="15.12" customWidth="1"/>
    <col min="33" max="33" width="15.12" customWidth="1"/>
    <col min="34" max="34" width="15.12" customWidth="1"/>
  </cols>
  <sheetData>
    <row r="1" ht="15" customHeight="1">
      <c r="A1" t="s" s="8">
        <v>5</v>
      </c>
    </row>
    <row r="2" ht="34.166666666666664" customHeight="1">
      <c r="A2" t="s" s="9">
        <v>6</v>
      </c>
    </row>
    <row r="3" ht="15" customHeight="1">
      <c r="A3" t="s" s="9">
        <v>7</v>
      </c>
      <c r="C3" t="s" s="10">
        <v>8</v>
      </c>
      <c r="AC3" t="s" s="10">
        <v>9</v>
      </c>
    </row>
    <row r="4" ht="25.833333333333332" customHeight="1">
      <c r="C4" s="11">
        <v>43738</v>
      </c>
      <c r="D4" s="11">
        <v>43830</v>
      </c>
      <c r="E4" s="11">
        <v>43921</v>
      </c>
      <c r="F4" s="11">
        <v>44012</v>
      </c>
      <c r="G4" s="11">
        <v>44104</v>
      </c>
      <c r="H4" s="11">
        <v>44196</v>
      </c>
      <c r="I4" s="11">
        <v>44286</v>
      </c>
      <c r="J4" s="11">
        <v>44377</v>
      </c>
      <c r="K4" s="11">
        <v>44469</v>
      </c>
      <c r="L4" s="11">
        <v>44561</v>
      </c>
      <c r="M4" s="11">
        <v>44651</v>
      </c>
      <c r="N4" s="11">
        <v>44742</v>
      </c>
      <c r="O4" s="11">
        <v>44834</v>
      </c>
      <c r="P4" s="11">
        <v>44926</v>
      </c>
      <c r="Q4" s="11">
        <v>45016</v>
      </c>
      <c r="R4" s="11">
        <v>45107</v>
      </c>
      <c r="S4" s="11">
        <v>45199</v>
      </c>
      <c r="T4" s="11">
        <v>45291</v>
      </c>
      <c r="U4" s="11">
        <v>45382</v>
      </c>
      <c r="V4" s="11">
        <v>45473</v>
      </c>
      <c r="W4" s="11">
        <v>45565</v>
      </c>
      <c r="X4" s="11">
        <v>45657</v>
      </c>
      <c r="Y4" s="11">
        <v>45747</v>
      </c>
      <c r="Z4" s="11">
        <v>45838</v>
      </c>
      <c r="AA4" s="11">
        <v>45930</v>
      </c>
      <c r="AC4" s="12">
        <v>43646</v>
      </c>
      <c r="AD4" s="12">
        <v>44012</v>
      </c>
      <c r="AE4" s="12">
        <v>44377</v>
      </c>
      <c r="AF4" s="12">
        <v>44742</v>
      </c>
      <c r="AG4" s="12">
        <v>45107</v>
      </c>
      <c r="AH4" s="12">
        <v>45473</v>
      </c>
      <c r="AI4" s="12">
        <v>45838</v>
      </c>
    </row>
    <row r="5" ht="27.5" customHeight="1">
      <c r="A5" t="s" s="8">
        <v>10</v>
      </c>
      <c r="C5" s="13"/>
      <c r="D5" t="s" s="13">
        <v>11</v>
      </c>
      <c r="E5" s="13"/>
      <c r="F5" s="13"/>
      <c r="G5" s="29"/>
      <c r="H5" s="29"/>
      <c r="I5" s="29"/>
      <c r="J5" s="29"/>
      <c r="K5" s="13"/>
      <c r="L5" s="13"/>
      <c r="M5" s="13"/>
      <c r="N5" s="13"/>
      <c r="O5" s="13"/>
      <c r="P5" s="29"/>
      <c r="Q5" s="29"/>
      <c r="R5" s="29"/>
      <c r="S5" s="29"/>
      <c r="T5" s="29"/>
      <c r="U5" s="29"/>
      <c r="V5" s="29"/>
      <c r="W5" s="29"/>
      <c r="X5" s="29"/>
      <c r="Y5" s="29"/>
      <c r="Z5" s="29"/>
      <c r="AA5" s="29"/>
      <c r="AC5" s="30"/>
      <c r="AD5" s="30"/>
      <c r="AE5" s="29"/>
      <c r="AF5" s="29"/>
      <c r="AG5" s="29"/>
      <c r="AH5" s="29"/>
      <c r="AI5" s="29"/>
    </row>
    <row r="6" ht="15" customHeight="1">
      <c r="A6" t="s" s="14">
        <v>12</v>
      </c>
      <c r="C6" s="15">
        <v>36389000</v>
      </c>
      <c r="D6" s="15">
        <v>67764000</v>
      </c>
      <c r="E6" s="15">
        <v>67350000</v>
      </c>
      <c r="F6" s="15">
        <v>85249000</v>
      </c>
      <c r="G6" s="15">
        <v>93265000</v>
      </c>
      <c r="H6" s="15">
        <v>99630000</v>
      </c>
      <c r="I6" s="15">
        <v>97999000</v>
      </c>
      <c r="J6" s="15">
        <v>88657000</v>
      </c>
      <c r="K6" s="15">
        <v>92244000</v>
      </c>
      <c r="L6" s="15">
        <v>127087000</v>
      </c>
      <c r="M6" s="15">
        <v>121054000</v>
      </c>
      <c r="N6" s="15">
        <v>118126000</v>
      </c>
      <c r="O6" s="15">
        <v>113149000</v>
      </c>
      <c r="P6" s="15">
        <v>134019000</v>
      </c>
      <c r="Q6" s="15">
        <v>119013000</v>
      </c>
      <c r="R6" s="15">
        <v>141419000</v>
      </c>
      <c r="S6" s="15">
        <v>145950000</v>
      </c>
      <c r="T6" s="15">
        <v>188357000</v>
      </c>
      <c r="U6" s="15">
        <v>159292000</v>
      </c>
      <c r="V6" s="15">
        <v>181008000</v>
      </c>
      <c r="W6" s="15">
        <v>184339000</v>
      </c>
      <c r="X6" s="15">
        <v>244895000</v>
      </c>
      <c r="Y6" s="15">
        <v>213973000</v>
      </c>
      <c r="Z6" s="15">
        <v>239451000</v>
      </c>
      <c r="AA6" s="15">
        <v>251147000</v>
      </c>
      <c r="AC6" s="15">
        <v>132363000</v>
      </c>
      <c r="AD6" s="15">
        <v>256752000</v>
      </c>
      <c r="AE6" s="15">
        <v>379551000</v>
      </c>
      <c r="AF6" s="15">
        <v>458511000</v>
      </c>
      <c r="AG6" s="15">
        <v>507600000</v>
      </c>
      <c r="AH6" s="15">
        <v>674607000</v>
      </c>
      <c r="AI6" s="15">
        <v>882658000</v>
      </c>
    </row>
    <row r="7" ht="15" customHeight="1">
      <c r="A7" t="s" s="14">
        <v>13</v>
      </c>
      <c r="C7" s="16">
        <v>3601000</v>
      </c>
      <c r="D7" s="16">
        <v>7110000</v>
      </c>
      <c r="E7" s="16">
        <v>5930000</v>
      </c>
      <c r="F7" s="16">
        <v>2699000</v>
      </c>
      <c r="G7" s="16">
        <v>5958000</v>
      </c>
      <c r="H7" s="16">
        <v>10820000</v>
      </c>
      <c r="I7" s="16">
        <v>13809000</v>
      </c>
      <c r="J7" s="16">
        <v>19264000</v>
      </c>
      <c r="K7" s="16">
        <v>19395000</v>
      </c>
      <c r="L7" s="16">
        <v>26558000</v>
      </c>
      <c r="M7" s="16">
        <v>23169000</v>
      </c>
      <c r="N7" s="16">
        <v>31574000</v>
      </c>
      <c r="O7" s="16">
        <v>26708000</v>
      </c>
      <c r="P7" s="16">
        <v>29117000</v>
      </c>
      <c r="Q7" s="16">
        <v>29469000</v>
      </c>
      <c r="R7" s="16">
        <v>34044000</v>
      </c>
      <c r="S7" s="16">
        <v>33476000</v>
      </c>
      <c r="T7" s="16">
        <v>39269000</v>
      </c>
      <c r="U7" s="16">
        <v>35676000</v>
      </c>
      <c r="V7" s="16">
        <v>42980000</v>
      </c>
      <c r="W7" s="16">
        <v>47480000</v>
      </c>
      <c r="X7" s="16">
        <v>58142000</v>
      </c>
      <c r="Y7" s="16">
        <v>58572000</v>
      </c>
      <c r="Z7" s="16">
        <v>67114000</v>
      </c>
      <c r="AA7" s="16">
        <v>69330000</v>
      </c>
      <c r="AC7" s="16">
        <v>7911000</v>
      </c>
      <c r="AD7" s="16">
        <v>19340000</v>
      </c>
      <c r="AE7" s="16">
        <v>49851000</v>
      </c>
      <c r="AF7" s="16">
        <v>100696000</v>
      </c>
      <c r="AG7" s="16">
        <v>119338000</v>
      </c>
      <c r="AH7" s="16">
        <v>151401000</v>
      </c>
      <c r="AI7" s="16">
        <v>231308000</v>
      </c>
    </row>
    <row r="8" ht="15" customHeight="1">
      <c r="A8" t="s" s="17">
        <v>14</v>
      </c>
      <c r="C8" s="18">
        <f>SUM(C6:C7)</f>
        <v>39990000</v>
      </c>
      <c r="D8" s="18">
        <f>SUM(D6:D7)</f>
        <v>74874000</v>
      </c>
      <c r="E8" s="18">
        <f>SUM(E6:E7)</f>
        <v>73280000</v>
      </c>
      <c r="F8" s="18">
        <f>SUM(F6:F7)</f>
        <v>87948000</v>
      </c>
      <c r="G8" s="18">
        <f>SUM(G6:G7)</f>
        <v>99223000</v>
      </c>
      <c r="H8" s="18">
        <f>SUM(H6:H7)</f>
        <v>110450000</v>
      </c>
      <c r="I8" s="18">
        <f>SUM(I6:I7)</f>
        <v>111808000</v>
      </c>
      <c r="J8" s="18">
        <f>SUM(J6:J7)</f>
        <v>107921000</v>
      </c>
      <c r="K8" s="18">
        <f>SUM(K6:K7)</f>
        <v>111639000</v>
      </c>
      <c r="L8" s="18">
        <f>SUM(L6:L7)</f>
        <v>153645000</v>
      </c>
      <c r="M8" s="18">
        <f>SUM(M6:M7)</f>
        <v>144223000</v>
      </c>
      <c r="N8" s="18">
        <f>SUM(N6:N7)</f>
        <v>149700000</v>
      </c>
      <c r="O8" s="18">
        <f>SUM(O6:O7)</f>
        <v>139857000</v>
      </c>
      <c r="P8" s="18">
        <f>SUM(P6:P7)</f>
        <v>163136000</v>
      </c>
      <c r="Q8" s="18">
        <f>SUM(Q6:Q7)</f>
        <v>148482000</v>
      </c>
      <c r="R8" s="18">
        <f>SUM(R6:R7)</f>
        <v>175463000</v>
      </c>
      <c r="S8" s="18">
        <f>SUM(S6:S7)</f>
        <v>179426000</v>
      </c>
      <c r="T8" s="18">
        <f>SUM(T6:T7)</f>
        <v>227626000</v>
      </c>
      <c r="U8" s="18">
        <f>SUM(U6:U7)</f>
        <v>194968000</v>
      </c>
      <c r="V8" s="18">
        <f>SUM(V6:V7)</f>
        <v>223988000</v>
      </c>
      <c r="W8" s="18">
        <f>SUM(W6:W7)</f>
        <v>231819000</v>
      </c>
      <c r="X8" s="18">
        <f>SUM(X6:X7)</f>
        <v>303037000</v>
      </c>
      <c r="Y8" s="18">
        <v>272545000</v>
      </c>
      <c r="Z8" s="18">
        <v>306565000</v>
      </c>
      <c r="AA8" s="18">
        <v>320477000</v>
      </c>
      <c r="AC8" s="18">
        <f>SUM(AC6:AC7)</f>
        <v>140274000</v>
      </c>
      <c r="AD8" s="18">
        <f>SUM(AD6:AD7)</f>
        <v>276092000</v>
      </c>
      <c r="AE8" s="18">
        <f>SUM(AE6:AE7)</f>
        <v>429402000</v>
      </c>
      <c r="AF8" s="18">
        <f>SUM(AF6:AF7)</f>
        <v>559207000</v>
      </c>
      <c r="AG8" s="18">
        <f>SUM(AG6:AG7)</f>
        <v>626938000</v>
      </c>
      <c r="AH8" s="18">
        <f>SUM(AH6:AH7)</f>
        <v>826008000</v>
      </c>
      <c r="AI8" s="18">
        <v>1113966000</v>
      </c>
    </row>
    <row r="9" ht="15" customHeight="1">
      <c r="A9" t="s" s="14">
        <v>15</v>
      </c>
      <c r="C9" s="19">
        <v>40168000</v>
      </c>
      <c r="D9" s="19">
        <v>45073000</v>
      </c>
      <c r="E9" s="19">
        <v>52372000</v>
      </c>
      <c r="F9" s="19">
        <v>49117000</v>
      </c>
      <c r="G9" s="19">
        <v>54237000</v>
      </c>
      <c r="H9" s="19">
        <v>73857000</v>
      </c>
      <c r="I9" s="19">
        <v>94530000</v>
      </c>
      <c r="J9" s="19">
        <v>103793000</v>
      </c>
      <c r="K9" s="19">
        <v>117302000</v>
      </c>
      <c r="L9" s="19">
        <v>138355000</v>
      </c>
      <c r="M9" s="19">
        <v>134599000</v>
      </c>
      <c r="N9" s="19">
        <v>137624000</v>
      </c>
      <c r="O9" s="19">
        <v>136802000</v>
      </c>
      <c r="P9" s="19">
        <v>155321000</v>
      </c>
      <c r="Q9" s="19">
        <v>178270000</v>
      </c>
      <c r="R9" s="19">
        <v>214824000</v>
      </c>
      <c r="S9" s="19">
        <v>262679000</v>
      </c>
      <c r="T9" s="19">
        <v>288346000</v>
      </c>
      <c r="U9" s="19">
        <v>315712000</v>
      </c>
      <c r="V9" s="19">
        <v>337618000</v>
      </c>
      <c r="W9" s="19">
        <v>377064000</v>
      </c>
      <c r="X9" s="19">
        <v>409367000</v>
      </c>
      <c r="Y9" s="19">
        <v>402701000</v>
      </c>
      <c r="Z9" s="19">
        <v>419089000</v>
      </c>
      <c r="AA9" s="19">
        <v>454122000</v>
      </c>
      <c r="AC9" s="19">
        <v>119404000</v>
      </c>
      <c r="AD9" s="19">
        <v>186730000</v>
      </c>
      <c r="AE9" s="19">
        <v>326417000</v>
      </c>
      <c r="AF9" s="19">
        <v>527880000</v>
      </c>
      <c r="AG9" s="19">
        <v>685217000</v>
      </c>
      <c r="AH9" s="19">
        <v>1204355000</v>
      </c>
      <c r="AI9" s="19">
        <v>1608221000</v>
      </c>
    </row>
    <row r="10" ht="15" customHeight="1">
      <c r="A10" t="s" s="14">
        <v>16</v>
      </c>
      <c r="C10" s="19">
        <v>5725000</v>
      </c>
      <c r="D10" s="19">
        <v>4738000</v>
      </c>
      <c r="E10" s="19">
        <v>9866000</v>
      </c>
      <c r="F10" s="19">
        <v>11578000</v>
      </c>
      <c r="G10" s="19">
        <v>16434000</v>
      </c>
      <c r="H10" s="19">
        <v>14560000</v>
      </c>
      <c r="I10" s="19">
        <v>16350000</v>
      </c>
      <c r="J10" s="19">
        <v>42582000</v>
      </c>
      <c r="K10" s="19">
        <v>30979000</v>
      </c>
      <c r="L10" s="19">
        <v>57690000</v>
      </c>
      <c r="M10" s="19">
        <v>52484000</v>
      </c>
      <c r="N10" s="19">
        <v>55282000</v>
      </c>
      <c r="O10" s="19">
        <v>63595000</v>
      </c>
      <c r="P10" s="19">
        <v>59607000</v>
      </c>
      <c r="Q10" s="19">
        <v>32813000</v>
      </c>
      <c r="R10" s="19">
        <v>32326000</v>
      </c>
      <c r="S10" s="19">
        <v>34285000</v>
      </c>
      <c r="T10" s="19">
        <v>52702000</v>
      </c>
      <c r="U10" s="19">
        <v>40183000</v>
      </c>
      <c r="V10" s="19">
        <v>69983000</v>
      </c>
      <c r="W10" s="19">
        <v>63613000</v>
      </c>
      <c r="X10" s="19">
        <v>125287000</v>
      </c>
      <c r="Y10" s="19">
        <v>75838000</v>
      </c>
      <c r="Z10" s="19">
        <v>116884000</v>
      </c>
      <c r="AA10" s="19">
        <v>119049000</v>
      </c>
      <c r="AC10" s="19">
        <v>-440000</v>
      </c>
      <c r="AD10" s="19">
        <v>31907000</v>
      </c>
      <c r="AE10" s="19">
        <v>89926000</v>
      </c>
      <c r="AF10" s="19">
        <v>196435000</v>
      </c>
      <c r="AG10" s="19">
        <v>188341000</v>
      </c>
      <c r="AH10" s="19">
        <v>197153000</v>
      </c>
      <c r="AI10" s="19">
        <v>381622000</v>
      </c>
    </row>
    <row r="11" ht="15" customHeight="1">
      <c r="A11" t="s" s="14">
        <v>17</v>
      </c>
      <c r="C11" s="16">
        <v>2064000</v>
      </c>
      <c r="D11" s="16">
        <v>5291000</v>
      </c>
      <c r="E11" s="16">
        <v>2755000</v>
      </c>
      <c r="F11" s="16">
        <v>4689000</v>
      </c>
      <c r="G11" s="16">
        <v>4084000</v>
      </c>
      <c r="H11" s="16">
        <v>5174000</v>
      </c>
      <c r="I11" s="16">
        <v>7977000</v>
      </c>
      <c r="J11" s="16">
        <v>7484000</v>
      </c>
      <c r="K11" s="16">
        <v>9465000</v>
      </c>
      <c r="L11" s="16">
        <v>11321000</v>
      </c>
      <c r="M11" s="16">
        <v>23456000</v>
      </c>
      <c r="N11" s="16">
        <v>21528000</v>
      </c>
      <c r="O11" s="16">
        <v>21370000</v>
      </c>
      <c r="P11" s="16">
        <v>21494000</v>
      </c>
      <c r="Q11" s="16">
        <v>21413000</v>
      </c>
      <c r="R11" s="16">
        <v>23212000</v>
      </c>
      <c r="S11" s="16">
        <v>20157000</v>
      </c>
      <c r="T11" s="16">
        <v>22436000</v>
      </c>
      <c r="U11" s="16">
        <v>25294000</v>
      </c>
      <c r="V11" s="16">
        <v>27596000</v>
      </c>
      <c r="W11" s="16">
        <v>25983000</v>
      </c>
      <c r="X11" s="16">
        <v>28690000</v>
      </c>
      <c r="Y11" s="16">
        <v>32050000</v>
      </c>
      <c r="Z11" s="16">
        <v>33878000</v>
      </c>
      <c r="AA11" s="16">
        <v>39689000</v>
      </c>
      <c r="AC11" s="16">
        <v>5129000</v>
      </c>
      <c r="AD11" s="16">
        <v>14799000</v>
      </c>
      <c r="AE11" s="16">
        <v>24719000</v>
      </c>
      <c r="AF11" s="16">
        <v>65770000</v>
      </c>
      <c r="AG11" s="16">
        <v>87489000</v>
      </c>
      <c r="AH11" s="16">
        <v>95483000</v>
      </c>
      <c r="AI11" s="16">
        <v>120602000</v>
      </c>
    </row>
    <row r="12" ht="15" customHeight="1">
      <c r="A12" t="s" s="8">
        <v>18</v>
      </c>
      <c r="C12" s="20">
        <f>SUM(C8:C11)</f>
        <v>87947000</v>
      </c>
      <c r="D12" s="20">
        <f>SUM(D8:D11)</f>
        <v>129976000</v>
      </c>
      <c r="E12" s="20">
        <f>SUM(E8:E11)</f>
        <v>138273000</v>
      </c>
      <c r="F12" s="20">
        <f>SUM(F8:F11)</f>
        <v>153332000</v>
      </c>
      <c r="G12" s="20">
        <f>SUM(G8:G11)</f>
        <v>173978000</v>
      </c>
      <c r="H12" s="20">
        <f>SUM(H8:H11)</f>
        <v>204041000</v>
      </c>
      <c r="I12" s="20">
        <f>SUM(I8:I11)</f>
        <v>230665000</v>
      </c>
      <c r="J12" s="20">
        <f>SUM(J8:J11)</f>
        <v>261780000</v>
      </c>
      <c r="K12" s="20">
        <f>SUM(K8:K11)</f>
        <v>269385000</v>
      </c>
      <c r="L12" s="20">
        <f>SUM(L8:L11)</f>
        <v>361011000</v>
      </c>
      <c r="M12" s="20">
        <f>SUM(M8:M11)</f>
        <v>354762000</v>
      </c>
      <c r="N12" s="20">
        <f>SUM(N8:N11)</f>
        <v>364134000</v>
      </c>
      <c r="O12" s="20">
        <f>SUM(O8:O11)</f>
        <v>361624000</v>
      </c>
      <c r="P12" s="20">
        <f>SUM(P8:P11)</f>
        <v>399558000</v>
      </c>
      <c r="Q12" s="20">
        <f>SUM(Q8:Q11)</f>
        <v>380978000</v>
      </c>
      <c r="R12" s="20">
        <f>SUM(R8:R11)</f>
        <v>445825000</v>
      </c>
      <c r="S12" s="20">
        <f>SUM(S8:S11)</f>
        <v>496547000</v>
      </c>
      <c r="T12" s="20">
        <f>SUM(T8:T11)</f>
        <v>591110000</v>
      </c>
      <c r="U12" s="20">
        <f>SUM(U8:U11)</f>
        <v>576157000</v>
      </c>
      <c r="V12" s="20">
        <f>SUM(V8:V11)</f>
        <v>659185000</v>
      </c>
      <c r="W12" s="20">
        <f>SUM(W8:W11)</f>
        <v>698479000</v>
      </c>
      <c r="X12" s="20">
        <f>SUM(X8:X11)</f>
        <v>866381000</v>
      </c>
      <c r="Y12" s="20">
        <v>783135000</v>
      </c>
      <c r="Z12" s="20">
        <v>876417000</v>
      </c>
      <c r="AA12" s="20">
        <v>933337000</v>
      </c>
      <c r="AC12" s="20">
        <f>SUM(AC8:AC11)</f>
        <v>264367000</v>
      </c>
      <c r="AD12" s="20">
        <f>SUM(AD8:AD11)</f>
        <v>509528000</v>
      </c>
      <c r="AE12" s="20">
        <f>SUM(AE8:AE11)</f>
        <v>870464000</v>
      </c>
      <c r="AF12" s="20">
        <f>SUM(AF8:AF11)</f>
        <v>1349292000</v>
      </c>
      <c r="AG12" s="20">
        <f>SUM(AG8:AG11)</f>
        <v>1587985000</v>
      </c>
      <c r="AH12" s="20">
        <f>SUM(AH8:AH11)</f>
        <v>2322999000</v>
      </c>
      <c r="AI12" s="20">
        <v>3224412000</v>
      </c>
    </row>
    <row r="13" ht="15" customHeight="1">
      <c r="A13" t="s" s="8">
        <v>19</v>
      </c>
      <c r="C13" s="21"/>
      <c r="D13" t="s" s="21">
        <v>11</v>
      </c>
      <c r="E13" s="21"/>
      <c r="F13" s="21"/>
      <c r="G13" s="21"/>
      <c r="H13" t="s" s="21">
        <v>11</v>
      </c>
      <c r="I13" t="s" s="21">
        <v>11</v>
      </c>
      <c r="J13" t="s" s="21">
        <v>11</v>
      </c>
      <c r="K13" s="21"/>
      <c r="L13" s="21"/>
      <c r="M13" s="21"/>
      <c r="N13" s="21"/>
      <c r="O13" s="21"/>
      <c r="P13" s="21"/>
      <c r="Q13" s="21"/>
      <c r="R13" s="21"/>
      <c r="S13" s="21"/>
      <c r="T13" s="21"/>
      <c r="U13" s="21"/>
      <c r="V13" s="21"/>
      <c r="W13" s="21"/>
      <c r="X13" s="21"/>
      <c r="Y13" s="21"/>
      <c r="Z13" s="21"/>
      <c r="AA13" s="21"/>
      <c r="AC13" s="21"/>
      <c r="AD13" t="s" s="21">
        <v>11</v>
      </c>
      <c r="AE13" t="s" s="21">
        <v>11</v>
      </c>
      <c r="AF13" t="s" s="21">
        <v>11</v>
      </c>
      <c r="AG13" s="21"/>
      <c r="AH13" s="21"/>
      <c r="AI13" s="21"/>
    </row>
    <row r="14" ht="15" customHeight="1">
      <c r="A14" t="s" s="14">
        <v>20</v>
      </c>
      <c r="C14" s="19">
        <v>19961000</v>
      </c>
      <c r="D14" s="19">
        <v>42661000</v>
      </c>
      <c r="E14" s="19">
        <v>43519000</v>
      </c>
      <c r="F14" s="19">
        <v>55311000</v>
      </c>
      <c r="G14" s="19">
        <v>65868000</v>
      </c>
      <c r="H14" s="19">
        <v>67768000</v>
      </c>
      <c r="I14" s="19">
        <v>62054000</v>
      </c>
      <c r="J14" s="19">
        <v>51010000</v>
      </c>
      <c r="K14" s="19">
        <v>51678000</v>
      </c>
      <c r="L14" s="19">
        <v>65265000</v>
      </c>
      <c r="M14" s="19">
        <v>46853000</v>
      </c>
      <c r="N14" s="19">
        <v>40285000</v>
      </c>
      <c r="O14" s="19">
        <v>35610000</v>
      </c>
      <c r="P14" s="19">
        <v>38422000</v>
      </c>
      <c r="Q14" s="19">
        <v>31224000</v>
      </c>
      <c r="R14" s="19">
        <v>35009000</v>
      </c>
      <c r="S14" s="19">
        <v>34866000</v>
      </c>
      <c r="T14" s="19">
        <v>53630000</v>
      </c>
      <c r="U14" s="19">
        <v>44143000</v>
      </c>
      <c r="V14" s="19">
        <v>47756000</v>
      </c>
      <c r="W14" s="19">
        <v>54237000</v>
      </c>
      <c r="X14" s="19">
        <v>70278000</v>
      </c>
      <c r="Y14" s="19">
        <v>57290000</v>
      </c>
      <c r="Z14" s="19">
        <v>60459000</v>
      </c>
      <c r="AA14" s="19">
        <v>71552000</v>
      </c>
      <c r="AC14" s="19">
        <v>73383000</v>
      </c>
      <c r="AD14" s="19">
        <v>161452000</v>
      </c>
      <c r="AE14" s="19">
        <v>246700000</v>
      </c>
      <c r="AF14" s="19">
        <v>204081000</v>
      </c>
      <c r="AG14" s="19">
        <v>140265000</v>
      </c>
      <c r="AH14" s="19">
        <v>180395000</v>
      </c>
      <c r="AI14" s="19">
        <v>242264000</v>
      </c>
    </row>
    <row r="15" ht="15" customHeight="1">
      <c r="A15" t="s" s="14">
        <v>21</v>
      </c>
      <c r="C15" s="19">
        <v>24844000</v>
      </c>
      <c r="D15" s="19">
        <v>30178000</v>
      </c>
      <c r="E15" s="19">
        <v>82216000</v>
      </c>
      <c r="F15" s="19">
        <v>-32171000</v>
      </c>
      <c r="G15" s="19">
        <v>28931000</v>
      </c>
      <c r="H15" s="19">
        <v>12521000</v>
      </c>
      <c r="I15" s="19">
        <v>-1063000</v>
      </c>
      <c r="J15" s="19">
        <v>25489000</v>
      </c>
      <c r="K15" s="19">
        <v>63647000</v>
      </c>
      <c r="L15" s="19">
        <v>52640000</v>
      </c>
      <c r="M15" s="19">
        <v>66294000</v>
      </c>
      <c r="N15" s="19">
        <v>72691000</v>
      </c>
      <c r="O15" s="19">
        <v>64250000</v>
      </c>
      <c r="P15" s="19">
        <v>106689000</v>
      </c>
      <c r="Q15" s="19">
        <v>66438000</v>
      </c>
      <c r="R15" s="19">
        <v>94483000</v>
      </c>
      <c r="S15" s="19">
        <v>99696000</v>
      </c>
      <c r="T15" s="19">
        <v>120880000</v>
      </c>
      <c r="U15" s="19">
        <v>122443000</v>
      </c>
      <c r="V15" s="19">
        <v>117609000</v>
      </c>
      <c r="W15" s="19">
        <v>159824000</v>
      </c>
      <c r="X15" s="19">
        <v>152980000</v>
      </c>
      <c r="Y15" s="19">
        <v>147252000</v>
      </c>
      <c r="Z15" s="19">
        <v>156627000</v>
      </c>
      <c r="AA15" s="19">
        <v>162752000</v>
      </c>
      <c r="AC15" s="19">
        <v>78025000</v>
      </c>
      <c r="AD15" s="19">
        <v>105067000</v>
      </c>
      <c r="AE15" s="19">
        <v>65878000</v>
      </c>
      <c r="AF15" s="19">
        <v>255272000</v>
      </c>
      <c r="AG15" s="19">
        <v>331860000</v>
      </c>
      <c r="AH15" s="19">
        <v>460628000</v>
      </c>
      <c r="AI15" s="19">
        <v>616683000</v>
      </c>
    </row>
    <row r="16" ht="15" customHeight="1">
      <c r="A16" t="s" s="14">
        <v>22</v>
      </c>
      <c r="C16" s="19">
        <v>8128000</v>
      </c>
      <c r="D16" s="19">
        <v>8167000</v>
      </c>
      <c r="E16" s="19">
        <v>8204000</v>
      </c>
      <c r="F16" s="19">
        <v>7817000</v>
      </c>
      <c r="G16" s="19">
        <v>10352000</v>
      </c>
      <c r="H16" s="19">
        <v>12060000</v>
      </c>
      <c r="I16" s="19">
        <v>14665000</v>
      </c>
      <c r="J16" s="19">
        <v>15623000</v>
      </c>
      <c r="K16" s="19">
        <v>16753000</v>
      </c>
      <c r="L16" s="19">
        <v>17700000</v>
      </c>
      <c r="M16" s="19">
        <v>15824000</v>
      </c>
      <c r="N16" s="19">
        <v>19417000</v>
      </c>
      <c r="O16" s="19">
        <v>25066000</v>
      </c>
      <c r="P16" s="19">
        <v>43751000</v>
      </c>
      <c r="Q16" s="19">
        <v>51188000</v>
      </c>
      <c r="R16" s="19">
        <v>63008000</v>
      </c>
      <c r="S16" s="19">
        <v>73931000</v>
      </c>
      <c r="T16" s="19">
        <v>84617000</v>
      </c>
      <c r="U16" s="19">
        <v>90449000</v>
      </c>
      <c r="V16" s="19">
        <v>95256000</v>
      </c>
      <c r="W16" s="19">
        <v>104145000</v>
      </c>
      <c r="X16" s="19">
        <v>107762000</v>
      </c>
      <c r="Y16" s="19">
        <v>107631000</v>
      </c>
      <c r="Z16" s="19">
        <v>105912000</v>
      </c>
      <c r="AA16" s="19">
        <v>110027000</v>
      </c>
      <c r="AC16" s="19">
        <v>25895000</v>
      </c>
      <c r="AD16" s="19">
        <v>32316000</v>
      </c>
      <c r="AE16" s="19">
        <v>52700000</v>
      </c>
      <c r="AF16" s="19">
        <v>69694000</v>
      </c>
      <c r="AG16" s="19">
        <v>183013000</v>
      </c>
      <c r="AH16" s="19">
        <v>344253000</v>
      </c>
      <c r="AI16" s="19">
        <v>425451000</v>
      </c>
    </row>
    <row r="17" ht="15" customHeight="1">
      <c r="A17" t="s" s="14">
        <v>23</v>
      </c>
      <c r="C17" s="19">
        <v>9695000</v>
      </c>
      <c r="D17" s="19">
        <v>11652000</v>
      </c>
      <c r="E17" s="19">
        <v>13678000</v>
      </c>
      <c r="F17" s="19">
        <v>14806000</v>
      </c>
      <c r="G17" s="19">
        <v>13498000</v>
      </c>
      <c r="H17" s="19">
        <v>16802000</v>
      </c>
      <c r="I17" s="19">
        <v>21368000</v>
      </c>
      <c r="J17" s="19">
        <v>21910000</v>
      </c>
      <c r="K17" s="19">
        <v>25201000</v>
      </c>
      <c r="L17" s="19">
        <v>41849000</v>
      </c>
      <c r="M17" s="19">
        <v>43371000</v>
      </c>
      <c r="N17" s="19">
        <v>47393000</v>
      </c>
      <c r="O17" s="19">
        <v>54359000</v>
      </c>
      <c r="P17" s="19">
        <v>66508000</v>
      </c>
      <c r="Q17" s="19">
        <v>65229000</v>
      </c>
      <c r="R17" s="19">
        <v>71247000</v>
      </c>
      <c r="S17" s="19">
        <v>75671000</v>
      </c>
      <c r="T17" s="19">
        <v>90203000</v>
      </c>
      <c r="U17" s="19">
        <v>88209000</v>
      </c>
      <c r="V17" s="19">
        <v>89166000</v>
      </c>
      <c r="W17" s="19">
        <v>95146000</v>
      </c>
      <c r="X17" s="19">
        <v>115960000</v>
      </c>
      <c r="Y17" s="19">
        <v>118398000</v>
      </c>
      <c r="Z17" s="19">
        <v>128345000</v>
      </c>
      <c r="AA17" s="19">
        <v>133807000</v>
      </c>
      <c r="AC17" s="19">
        <v>32669000</v>
      </c>
      <c r="AD17" s="19">
        <v>49831000</v>
      </c>
      <c r="AE17" s="19">
        <v>73578000</v>
      </c>
      <c r="AF17" s="19">
        <v>157814000</v>
      </c>
      <c r="AG17" s="19">
        <v>257343000</v>
      </c>
      <c r="AH17" s="19">
        <v>343249000</v>
      </c>
      <c r="AI17" s="19">
        <v>457849000</v>
      </c>
    </row>
    <row r="18" ht="15" customHeight="1">
      <c r="A18" t="s" s="14">
        <v>24</v>
      </c>
      <c r="C18" s="19">
        <v>25368000</v>
      </c>
      <c r="D18" s="19">
        <v>31612000</v>
      </c>
      <c r="E18" s="19">
        <v>33654000</v>
      </c>
      <c r="F18" s="19">
        <v>31744000</v>
      </c>
      <c r="G18" s="19">
        <v>33768000</v>
      </c>
      <c r="H18" s="19">
        <v>41634000</v>
      </c>
      <c r="I18" s="19">
        <v>104806000</v>
      </c>
      <c r="J18" s="19">
        <v>69128000</v>
      </c>
      <c r="K18" s="19">
        <v>78013000</v>
      </c>
      <c r="L18" s="19">
        <v>94989000</v>
      </c>
      <c r="M18" s="19">
        <v>110291000</v>
      </c>
      <c r="N18" s="19">
        <v>135350000</v>
      </c>
      <c r="O18" s="19">
        <v>144961000</v>
      </c>
      <c r="P18" s="19">
        <v>156747000</v>
      </c>
      <c r="Q18" s="19">
        <v>161792000</v>
      </c>
      <c r="R18" s="19">
        <v>152318000</v>
      </c>
      <c r="S18" s="19">
        <v>132965000</v>
      </c>
      <c r="T18" s="19">
        <v>119833000</v>
      </c>
      <c r="U18" s="19">
        <v>124828000</v>
      </c>
      <c r="V18" s="19">
        <v>124231000</v>
      </c>
      <c r="W18" s="19">
        <v>134290000</v>
      </c>
      <c r="X18" s="19">
        <v>148213000</v>
      </c>
      <c r="Y18" s="19">
        <v>152620000</v>
      </c>
      <c r="Z18" s="19">
        <v>154600000</v>
      </c>
      <c r="AA18" s="19">
        <v>168106000</v>
      </c>
      <c r="AC18" s="19">
        <v>76071000</v>
      </c>
      <c r="AD18" s="19">
        <v>122378000</v>
      </c>
      <c r="AE18" s="19">
        <v>249336000</v>
      </c>
      <c r="AF18" s="19">
        <v>418643000</v>
      </c>
      <c r="AG18" s="19">
        <v>615818000</v>
      </c>
      <c r="AH18" s="19">
        <v>501857000</v>
      </c>
      <c r="AI18" s="19">
        <v>589723000</v>
      </c>
    </row>
    <row r="19" ht="15" customHeight="1">
      <c r="A19" t="s" s="14">
        <v>25</v>
      </c>
      <c r="C19" s="19">
        <v>5219000</v>
      </c>
      <c r="D19" s="19">
        <v>7651000</v>
      </c>
      <c r="E19" s="19">
        <v>7108000</v>
      </c>
      <c r="F19" s="19">
        <v>5066000</v>
      </c>
      <c r="G19" s="19">
        <v>22582000</v>
      </c>
      <c r="H19" s="19">
        <v>39112000</v>
      </c>
      <c r="I19" s="19">
        <v>58184000</v>
      </c>
      <c r="J19" s="19">
        <v>62312000</v>
      </c>
      <c r="K19" s="19">
        <v>63960000</v>
      </c>
      <c r="L19" s="19">
        <v>143476000</v>
      </c>
      <c r="M19" s="19">
        <v>156214000</v>
      </c>
      <c r="N19" s="19">
        <v>168693000</v>
      </c>
      <c r="O19" s="19">
        <v>163873000</v>
      </c>
      <c r="P19" s="19">
        <v>188334000</v>
      </c>
      <c r="Q19" s="19">
        <v>140942000</v>
      </c>
      <c r="R19" s="19">
        <v>145131000</v>
      </c>
      <c r="S19" s="19">
        <v>146866000</v>
      </c>
      <c r="T19" s="19">
        <v>161265000</v>
      </c>
      <c r="U19" s="19">
        <v>132950000</v>
      </c>
      <c r="V19" s="19">
        <v>135324000</v>
      </c>
      <c r="W19" s="19">
        <v>145233000</v>
      </c>
      <c r="X19" s="19">
        <v>136038000</v>
      </c>
      <c r="Y19" s="19">
        <v>74022000</v>
      </c>
      <c r="Z19" s="19">
        <v>79554000</v>
      </c>
      <c r="AA19" s="19">
        <v>78491000</v>
      </c>
      <c r="AC19" s="19">
        <v>16863000</v>
      </c>
      <c r="AD19" s="19">
        <v>25044000</v>
      </c>
      <c r="AE19" s="19">
        <v>182190000</v>
      </c>
      <c r="AF19" s="19">
        <v>532343000</v>
      </c>
      <c r="AG19" s="19">
        <v>638280000</v>
      </c>
      <c r="AH19" s="19">
        <v>576405000</v>
      </c>
      <c r="AI19" s="19">
        <v>434847000</v>
      </c>
    </row>
    <row r="20" ht="15" customHeight="1">
      <c r="A20" t="s" s="14">
        <v>26</v>
      </c>
      <c r="C20" s="19">
        <v>27704000</v>
      </c>
      <c r="D20" s="19">
        <v>30688000</v>
      </c>
      <c r="E20" s="19">
        <v>31399000</v>
      </c>
      <c r="F20" s="19">
        <v>31439000</v>
      </c>
      <c r="G20" s="19">
        <v>32273000</v>
      </c>
      <c r="H20" s="19">
        <v>40916000</v>
      </c>
      <c r="I20" s="19">
        <v>179999000</v>
      </c>
      <c r="J20" s="19">
        <v>130561000</v>
      </c>
      <c r="K20" s="19">
        <v>136204000</v>
      </c>
      <c r="L20" s="19">
        <v>141292000</v>
      </c>
      <c r="M20" s="19">
        <v>142466000</v>
      </c>
      <c r="N20" s="19">
        <v>157531000</v>
      </c>
      <c r="O20" s="19">
        <v>160972000</v>
      </c>
      <c r="P20" s="19">
        <v>158639000</v>
      </c>
      <c r="Q20" s="19">
        <v>139266000</v>
      </c>
      <c r="R20" s="19">
        <v>127521000</v>
      </c>
      <c r="S20" s="19">
        <v>140334000</v>
      </c>
      <c r="T20" s="19">
        <v>132777000</v>
      </c>
      <c r="U20" s="19">
        <v>128721000</v>
      </c>
      <c r="V20" s="19">
        <v>123459000</v>
      </c>
      <c r="W20" s="19">
        <v>138482000</v>
      </c>
      <c r="X20" s="19">
        <v>139412000</v>
      </c>
      <c r="Y20" s="19">
        <v>134303000</v>
      </c>
      <c r="Z20" s="19">
        <v>132856000</v>
      </c>
      <c r="AA20" s="19">
        <v>144941000</v>
      </c>
      <c r="AC20" s="19">
        <v>88902000</v>
      </c>
      <c r="AD20" s="19">
        <v>121230000</v>
      </c>
      <c r="AE20" s="19">
        <v>383749000</v>
      </c>
      <c r="AF20" s="19">
        <v>577493000</v>
      </c>
      <c r="AG20" s="19">
        <v>586398000</v>
      </c>
      <c r="AH20" s="19">
        <v>525291000</v>
      </c>
      <c r="AI20" s="19">
        <v>545053000</v>
      </c>
    </row>
    <row r="21" ht="15" customHeight="1">
      <c r="A21" t="s" s="14">
        <v>27</v>
      </c>
      <c r="C21" s="16">
        <v>0</v>
      </c>
      <c r="D21" s="16">
        <v>0</v>
      </c>
      <c r="E21" s="16">
        <v>0</v>
      </c>
      <c r="F21" s="16">
        <v>0</v>
      </c>
      <c r="G21" s="16">
        <v>0</v>
      </c>
      <c r="H21" s="16">
        <v>0</v>
      </c>
      <c r="I21" s="16">
        <v>0</v>
      </c>
      <c r="J21" s="16">
        <v>0</v>
      </c>
      <c r="K21" s="16">
        <v>0</v>
      </c>
      <c r="L21" s="16">
        <v>0</v>
      </c>
      <c r="M21" s="16">
        <v>0</v>
      </c>
      <c r="N21" s="16">
        <v>0</v>
      </c>
      <c r="O21" s="16">
        <v>0</v>
      </c>
      <c r="P21" s="16">
        <v>0</v>
      </c>
      <c r="Q21" s="16">
        <v>34934000</v>
      </c>
      <c r="R21" s="16">
        <v>936000</v>
      </c>
      <c r="S21" s="16">
        <v>1665000</v>
      </c>
      <c r="T21" s="16">
        <v>56000</v>
      </c>
      <c r="U21" s="16">
        <v>5203000</v>
      </c>
      <c r="V21" s="16">
        <v>-156000</v>
      </c>
      <c r="W21" s="16">
        <v>-255000</v>
      </c>
      <c r="X21" s="16">
        <v>60000</v>
      </c>
      <c r="Y21" s="16">
        <v>12000</v>
      </c>
      <c r="Z21" s="16">
        <v>0</v>
      </c>
      <c r="AA21" s="16">
        <v>0</v>
      </c>
      <c r="AC21" s="16">
        <v>0</v>
      </c>
      <c r="AD21" s="16">
        <v>0</v>
      </c>
      <c r="AE21" s="16">
        <v>0</v>
      </c>
      <c r="AF21" s="16">
        <v>0</v>
      </c>
      <c r="AG21" s="16">
        <v>35870000</v>
      </c>
      <c r="AH21" s="16">
        <v>6768000</v>
      </c>
      <c r="AI21" s="16">
        <v>-184000</v>
      </c>
    </row>
    <row r="22" ht="15" customHeight="1">
      <c r="A22" t="s" s="8">
        <v>28</v>
      </c>
      <c r="C22" s="20">
        <f>SUM(C14:C21)</f>
        <v>120919000</v>
      </c>
      <c r="D22" s="20">
        <f>SUM(D14:D21)</f>
        <v>162609000</v>
      </c>
      <c r="E22" s="20">
        <f>SUM(E14:E21)</f>
        <v>219778000</v>
      </c>
      <c r="F22" s="20">
        <f>SUM(F14:F21)</f>
        <v>114012000</v>
      </c>
      <c r="G22" s="20">
        <f>SUM(G14:G21)</f>
        <v>207272000</v>
      </c>
      <c r="H22" s="20">
        <f>SUM(H14:H21)</f>
        <v>230813000</v>
      </c>
      <c r="I22" s="20">
        <f>SUM(I14:I21)</f>
        <v>440013000</v>
      </c>
      <c r="J22" s="20">
        <f>SUM(J14:J21)</f>
        <v>376033000</v>
      </c>
      <c r="K22" s="20">
        <f>SUM(K14:K21)</f>
        <v>435456000</v>
      </c>
      <c r="L22" s="20">
        <f>SUM(L14:L21)</f>
        <v>557211000</v>
      </c>
      <c r="M22" s="20">
        <f>SUM(M14:M21)</f>
        <v>581313000</v>
      </c>
      <c r="N22" s="20">
        <f>SUM(N14:N21)</f>
        <v>641360000</v>
      </c>
      <c r="O22" s="20">
        <f>SUM(O14:O21)</f>
        <v>649091000</v>
      </c>
      <c r="P22" s="20">
        <f>SUM(P14:P21)</f>
        <v>759090000</v>
      </c>
      <c r="Q22" s="20">
        <f>SUM(Q14:Q21)</f>
        <v>691013000</v>
      </c>
      <c r="R22" s="20">
        <f>SUM(R14:R21)</f>
        <v>689653000</v>
      </c>
      <c r="S22" s="20">
        <f>SUM(S14:S21)</f>
        <v>705994000</v>
      </c>
      <c r="T22" s="20">
        <f>SUM(T14:T21)</f>
        <v>763261000</v>
      </c>
      <c r="U22" s="20">
        <f>SUM(U14:U21)</f>
        <v>736946000</v>
      </c>
      <c r="V22" s="20">
        <f>SUM(V14:V21)</f>
        <v>732645000</v>
      </c>
      <c r="W22" s="20">
        <f>SUM(W14:W21)</f>
        <v>831102000</v>
      </c>
      <c r="X22" s="20">
        <f>SUM(X14:X21)</f>
        <v>870703000</v>
      </c>
      <c r="Y22" s="20">
        <v>791527000</v>
      </c>
      <c r="Z22" s="20">
        <v>818353000</v>
      </c>
      <c r="AA22" s="20">
        <v>869676000</v>
      </c>
      <c r="AC22" s="20">
        <f>SUM(AC14:AC21)</f>
        <v>391808000</v>
      </c>
      <c r="AD22" s="20">
        <f>SUM(AD14:AD21)</f>
        <v>617318000</v>
      </c>
      <c r="AE22" s="20">
        <f>SUM(AE14:AE21)</f>
        <v>1254131000</v>
      </c>
      <c r="AF22" s="20">
        <f>SUM(AF14:AF21)</f>
        <v>2215340000</v>
      </c>
      <c r="AG22" s="20">
        <f>SUM(AG14:AG21)</f>
        <v>2788847000</v>
      </c>
      <c r="AH22" s="20">
        <f>SUM(AH14:AH21)</f>
        <v>2938846000</v>
      </c>
      <c r="AI22" s="20">
        <v>3311685000</v>
      </c>
    </row>
    <row r="23" ht="15" customHeight="1">
      <c r="A23" t="s" s="8">
        <v>29</v>
      </c>
      <c r="C23" s="20">
        <f>C12-C22</f>
        <v>-32972000</v>
      </c>
      <c r="D23" s="20">
        <f>D12-D22</f>
        <v>-32633000</v>
      </c>
      <c r="E23" s="20">
        <f>E12-E22</f>
        <v>-81505000</v>
      </c>
      <c r="F23" s="20">
        <f>F12-F22</f>
        <v>39320000</v>
      </c>
      <c r="G23" s="20">
        <f>G12-G22</f>
        <v>-33294000</v>
      </c>
      <c r="H23" s="20">
        <f>H12-H22</f>
        <v>-26772000</v>
      </c>
      <c r="I23" s="20">
        <f>I12-I22</f>
        <v>-209348000</v>
      </c>
      <c r="J23" s="20">
        <f>J12-J22</f>
        <v>-114253000</v>
      </c>
      <c r="K23" s="20">
        <f>K12-K22</f>
        <v>-166071000</v>
      </c>
      <c r="L23" s="20">
        <f>L12-L22</f>
        <v>-196200000</v>
      </c>
      <c r="M23" s="20">
        <f>M12-M22</f>
        <v>-226551000</v>
      </c>
      <c r="N23" s="20">
        <f>N12-N22</f>
        <v>-277226000</v>
      </c>
      <c r="O23" s="20">
        <f>O12-O22</f>
        <v>-287467000</v>
      </c>
      <c r="P23" s="20">
        <f>P12-P22</f>
        <v>-359532000</v>
      </c>
      <c r="Q23" s="20">
        <f>Q12-Q22</f>
        <v>-310035000</v>
      </c>
      <c r="R23" s="20">
        <f>R12-R22</f>
        <v>-243828000</v>
      </c>
      <c r="S23" s="20">
        <f>S12-S22</f>
        <v>-209447000</v>
      </c>
      <c r="T23" s="20">
        <f>T12-T22</f>
        <v>-172151000</v>
      </c>
      <c r="U23" s="20">
        <f>U12-U22</f>
        <v>-160789000</v>
      </c>
      <c r="V23" s="20">
        <f>V12-V22</f>
        <v>-73460000</v>
      </c>
      <c r="W23" s="20">
        <f>W12-W22</f>
        <v>-132623000</v>
      </c>
      <c r="X23" s="20">
        <f>X12-X22</f>
        <v>-4322000</v>
      </c>
      <c r="Y23" s="20">
        <v>-8393000</v>
      </c>
      <c r="Z23" s="20">
        <v>58064000</v>
      </c>
      <c r="AA23" s="20">
        <v>63661000</v>
      </c>
      <c r="AC23" s="20">
        <f>AC12-AC22</f>
        <v>-127441000</v>
      </c>
      <c r="AD23" s="20">
        <f>AD12-AD22</f>
        <v>-107790000</v>
      </c>
      <c r="AE23" s="20">
        <f>AE12-AE22</f>
        <v>-383667000</v>
      </c>
      <c r="AF23" s="20">
        <f>AF12-AF22</f>
        <v>-866048000</v>
      </c>
      <c r="AG23" s="20">
        <f>AG12-AG22</f>
        <v>-1200862000</v>
      </c>
      <c r="AH23" s="20">
        <f>AH12-AH22</f>
        <v>-615847000</v>
      </c>
      <c r="AI23" s="20">
        <v>-87273000</v>
      </c>
    </row>
    <row r="24" ht="15" customHeight="1">
      <c r="A24" t="s" s="9">
        <v>30</v>
      </c>
      <c r="C24" s="22">
        <v>2273000</v>
      </c>
      <c r="D24" s="22">
        <v>1730000</v>
      </c>
      <c r="E24" s="22">
        <v>-4022000</v>
      </c>
      <c r="F24" s="22">
        <v>-4413000</v>
      </c>
      <c r="G24" s="22">
        <v>29445000</v>
      </c>
      <c r="H24" s="22">
        <v>240000</v>
      </c>
      <c r="I24" s="22">
        <v>-77773000</v>
      </c>
      <c r="J24" s="22">
        <v>-11615000</v>
      </c>
      <c r="K24" s="22">
        <v>-140373000</v>
      </c>
      <c r="L24" s="22">
        <v>36741000</v>
      </c>
      <c r="M24" s="22">
        <v>172139000</v>
      </c>
      <c r="N24" s="22">
        <v>72710000</v>
      </c>
      <c r="O24" s="22">
        <v>36018000</v>
      </c>
      <c r="P24" s="22">
        <v>35527000</v>
      </c>
      <c r="Q24" s="22">
        <v>103522000</v>
      </c>
      <c r="R24" s="22">
        <v>36550000</v>
      </c>
      <c r="S24" s="22">
        <v>38707000</v>
      </c>
      <c r="T24" s="22">
        <v>4549000</v>
      </c>
      <c r="U24" s="22">
        <v>27743000</v>
      </c>
      <c r="V24" s="22">
        <v>29321000</v>
      </c>
      <c r="W24" s="22">
        <v>34303000</v>
      </c>
      <c r="X24" s="22">
        <v>87181000</v>
      </c>
      <c r="Y24" s="22">
        <v>13738000</v>
      </c>
      <c r="Z24" s="22">
        <v>13517000</v>
      </c>
      <c r="AA24" s="22">
        <v>19358000</v>
      </c>
      <c r="AC24" s="22">
        <v>7022000</v>
      </c>
      <c r="AD24" s="22">
        <v>-4432000</v>
      </c>
      <c r="AE24" s="22">
        <v>-59703000</v>
      </c>
      <c r="AF24" s="22">
        <v>141217000</v>
      </c>
      <c r="AG24" s="22">
        <v>211617000</v>
      </c>
      <c r="AH24" s="22">
        <v>100320000</v>
      </c>
      <c r="AI24" s="22">
        <v>148737000</v>
      </c>
    </row>
    <row r="25" ht="15" customHeight="1">
      <c r="A25" t="s" s="8">
        <v>31</v>
      </c>
      <c r="C25" s="20">
        <f>SUM(C23:C24)</f>
        <v>-30699000</v>
      </c>
      <c r="D25" s="20">
        <f>SUM(D23:D24)</f>
        <v>-30903000</v>
      </c>
      <c r="E25" s="20">
        <f>SUM(E23:E24)</f>
        <v>-85527000</v>
      </c>
      <c r="F25" s="20">
        <f>SUM(F23:F24)</f>
        <v>34907000</v>
      </c>
      <c r="G25" s="20">
        <f>SUM(G23:G24)</f>
        <v>-3849000</v>
      </c>
      <c r="H25" s="20">
        <f>SUM(H23:H24)</f>
        <v>-26532000</v>
      </c>
      <c r="I25" s="20">
        <f>SUM(I23:I24)</f>
        <v>-287121000</v>
      </c>
      <c r="J25" s="20">
        <f>SUM(J23:J24)</f>
        <v>-125868000</v>
      </c>
      <c r="K25" s="20">
        <f>SUM(K23:K24)</f>
        <v>-306444000</v>
      </c>
      <c r="L25" s="20">
        <f>SUM(L23:L24)</f>
        <v>-159459000</v>
      </c>
      <c r="M25" s="20">
        <f>SUM(M23:M24)</f>
        <v>-54412000</v>
      </c>
      <c r="N25" s="20">
        <f>SUM(N23:N24)</f>
        <v>-204516000</v>
      </c>
      <c r="O25" s="20">
        <f>SUM(O23:O24)</f>
        <v>-251449000</v>
      </c>
      <c r="P25" s="20">
        <f>SUM(P23:P24)</f>
        <v>-324005000</v>
      </c>
      <c r="Q25" s="20">
        <f>SUM(Q23:Q24)</f>
        <v>-206513000</v>
      </c>
      <c r="R25" s="20">
        <f>SUM(R23:R24)</f>
        <v>-207278000</v>
      </c>
      <c r="S25" s="20">
        <f>SUM(S23:S24)</f>
        <v>-170740000</v>
      </c>
      <c r="T25" s="20">
        <f>SUM(T23:T24)</f>
        <v>-167602000</v>
      </c>
      <c r="U25" s="20">
        <f>SUM(U23:U24)</f>
        <v>-133046000</v>
      </c>
      <c r="V25" s="20">
        <f>SUM(V23:V24)</f>
        <v>-44139000</v>
      </c>
      <c r="W25" s="20">
        <f>SUM(W23:W24)</f>
        <v>-98320000</v>
      </c>
      <c r="X25" s="20">
        <f>SUM(X23:X24)</f>
        <v>82859000</v>
      </c>
      <c r="Y25" s="20">
        <v>5345000</v>
      </c>
      <c r="Z25" s="20">
        <v>71581000</v>
      </c>
      <c r="AA25" s="20">
        <v>83019000</v>
      </c>
      <c r="AC25" s="20">
        <f>SUM(AC23:AC24)</f>
        <v>-120419000</v>
      </c>
      <c r="AD25" s="20">
        <f>SUM(AD23:AD24)</f>
        <v>-112222000</v>
      </c>
      <c r="AE25" s="20">
        <f>SUM(AE23:AE24)</f>
        <v>-443370000</v>
      </c>
      <c r="AF25" s="20">
        <f>SUM(AF23:AF24)</f>
        <v>-724831000</v>
      </c>
      <c r="AG25" s="20">
        <f>SUM(AG23:AG24)</f>
        <v>-989245000</v>
      </c>
      <c r="AH25" s="20">
        <f>SUM(AH23:AH24)</f>
        <v>-515527000</v>
      </c>
      <c r="AI25" s="20">
        <v>61464000</v>
      </c>
    </row>
    <row r="26" ht="15" customHeight="1">
      <c r="A26" t="s" s="9">
        <v>32</v>
      </c>
      <c r="C26" s="22">
        <v>96000</v>
      </c>
      <c r="D26" s="22">
        <v>93000</v>
      </c>
      <c r="E26" s="22">
        <v>93000</v>
      </c>
      <c r="F26" s="22">
        <v>94000</v>
      </c>
      <c r="G26" s="22">
        <v>97000</v>
      </c>
      <c r="H26" s="22">
        <v>78000</v>
      </c>
      <c r="I26" s="22">
        <v>-70000</v>
      </c>
      <c r="J26" s="22">
        <v>-2448000</v>
      </c>
      <c r="K26" s="22">
        <v>171000</v>
      </c>
      <c r="L26" s="22">
        <v>276000</v>
      </c>
      <c r="M26" s="22">
        <v>259000</v>
      </c>
      <c r="N26" s="22">
        <v>-18120000</v>
      </c>
      <c r="O26" s="22">
        <v>-180000</v>
      </c>
      <c r="P26" s="22">
        <v>-1568000</v>
      </c>
      <c r="Q26" s="22">
        <v>-836000</v>
      </c>
      <c r="R26" s="22">
        <v>-1316000</v>
      </c>
      <c r="S26" s="22">
        <v>1043000</v>
      </c>
      <c r="T26" s="22">
        <v>-700000</v>
      </c>
      <c r="U26" s="22">
        <v>890000</v>
      </c>
      <c r="V26" s="22">
        <v>997000</v>
      </c>
      <c r="W26" s="22">
        <v>1902000</v>
      </c>
      <c r="X26" s="22">
        <v>2499000</v>
      </c>
      <c r="Y26" s="22">
        <v>2541000</v>
      </c>
      <c r="Z26" s="22">
        <v>2337000</v>
      </c>
      <c r="AA26" s="22">
        <v>2326000</v>
      </c>
      <c r="AC26" s="22">
        <v>36000</v>
      </c>
      <c r="AD26" s="22">
        <v>376000</v>
      </c>
      <c r="AE26" s="22">
        <v>-2343000</v>
      </c>
      <c r="AF26" s="22">
        <v>-17414000</v>
      </c>
      <c r="AG26" s="22">
        <v>-3900000</v>
      </c>
      <c r="AH26" s="22">
        <v>2230000</v>
      </c>
      <c r="AI26" s="22">
        <v>9279000</v>
      </c>
    </row>
    <row r="27" ht="15.833333333333334" customHeight="1">
      <c r="A27" t="s" s="8">
        <v>33</v>
      </c>
      <c r="C27" s="20">
        <f>C25-C26</f>
        <v>-30795000</v>
      </c>
      <c r="D27" s="20">
        <f>D25-D26</f>
        <v>-30996000</v>
      </c>
      <c r="E27" s="20">
        <f>E25-E26</f>
        <v>-85620000</v>
      </c>
      <c r="F27" s="20">
        <f>F25-F26</f>
        <v>34813000</v>
      </c>
      <c r="G27" s="20">
        <f>G25-G26</f>
        <v>-3946000</v>
      </c>
      <c r="H27" s="20">
        <f>H25-H26</f>
        <v>-26610000</v>
      </c>
      <c r="I27" s="20">
        <f>I25-I26</f>
        <v>-287051000</v>
      </c>
      <c r="J27" s="20">
        <f>J25-J26</f>
        <v>-123420000</v>
      </c>
      <c r="K27" s="20">
        <f>K25-K26</f>
        <v>-306615000</v>
      </c>
      <c r="L27" s="20">
        <v>-159735000</v>
      </c>
      <c r="M27" s="20">
        <f>M25-M26</f>
        <v>-54671000</v>
      </c>
      <c r="N27" s="20">
        <f>N25-N26</f>
        <v>-186396000</v>
      </c>
      <c r="O27" s="20">
        <f>O25-O26</f>
        <v>-251269000</v>
      </c>
      <c r="P27" s="20">
        <f>P25-P26</f>
        <v>-322437000</v>
      </c>
      <c r="Q27" s="20">
        <f>Q25-Q26</f>
        <v>-205677000</v>
      </c>
      <c r="R27" s="20">
        <f>R25-R26</f>
        <v>-205962000</v>
      </c>
      <c r="S27" s="20">
        <f>S25-S26</f>
        <v>-171783000</v>
      </c>
      <c r="T27" s="20">
        <f>T25-T26</f>
        <v>-166902000</v>
      </c>
      <c r="U27" s="20">
        <f>U25-U26</f>
        <v>-133936000</v>
      </c>
      <c r="V27" s="20">
        <f>V25-V26</f>
        <v>-45136000</v>
      </c>
      <c r="W27" s="20">
        <f>W25-W26</f>
        <v>-100222000</v>
      </c>
      <c r="X27" s="20">
        <f>X25-X26</f>
        <v>80360000</v>
      </c>
      <c r="Y27" s="20">
        <v>2804000</v>
      </c>
      <c r="Z27" s="20">
        <v>69244000</v>
      </c>
      <c r="AA27" s="20">
        <v>80694000</v>
      </c>
      <c r="AC27" s="20">
        <f>AC25-AC26</f>
        <v>-120455000</v>
      </c>
      <c r="AD27" s="20">
        <f>AD25-AD26</f>
        <v>-112598000</v>
      </c>
      <c r="AE27" s="20">
        <f>AE25-AE26</f>
        <v>-441027000</v>
      </c>
      <c r="AF27" s="20">
        <f>AF25-AF26</f>
        <v>-707417000</v>
      </c>
      <c r="AG27" s="20">
        <f>AG25-AG26</f>
        <v>-985345000</v>
      </c>
      <c r="AH27" s="20">
        <f>AH25-AH26</f>
        <v>-517757000</v>
      </c>
      <c r="AI27" s="20">
        <v>52186000</v>
      </c>
    </row>
    <row r="28" ht="15.833333333333334" customHeight="1">
      <c r="A28" t="s" s="9">
        <v>34</v>
      </c>
      <c r="C28" s="22">
        <v>0</v>
      </c>
      <c r="D28" s="22">
        <v>-13205000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c r="X28" s="22">
        <v>0</v>
      </c>
      <c r="Y28" s="22">
        <v>0</v>
      </c>
      <c r="Z28" s="22">
        <v>0</v>
      </c>
      <c r="AA28" s="22">
        <v>0</v>
      </c>
      <c r="AC28" s="22">
        <v>-14113000</v>
      </c>
      <c r="AD28" s="22">
        <v>-13205000</v>
      </c>
      <c r="AE28" s="22">
        <v>0</v>
      </c>
      <c r="AF28" s="22">
        <v>0</v>
      </c>
      <c r="AG28" s="22">
        <v>0</v>
      </c>
      <c r="AH28" s="22">
        <v>0</v>
      </c>
      <c r="AI28" s="22">
        <v>0</v>
      </c>
    </row>
    <row r="29" ht="15.833333333333334" customHeight="1">
      <c r="A29" t="s" s="8">
        <v>35</v>
      </c>
      <c r="C29" s="20">
        <f>C27+C28</f>
        <v>-30795000</v>
      </c>
      <c r="D29" s="20">
        <f>D27+D28</f>
        <v>-44201000</v>
      </c>
      <c r="E29" s="20">
        <f>E27+E28</f>
        <v>-85620000</v>
      </c>
      <c r="F29" s="20">
        <f>F27+F28</f>
        <v>34813000</v>
      </c>
      <c r="G29" s="20">
        <f>G27+G28</f>
        <v>-3946000</v>
      </c>
      <c r="H29" s="20">
        <f>H27+H28</f>
        <v>-26610000</v>
      </c>
      <c r="I29" s="20">
        <f>I27+I28</f>
        <v>-287051000</v>
      </c>
      <c r="J29" s="20">
        <f>J27+J28</f>
        <v>-123420000</v>
      </c>
      <c r="K29" s="20">
        <f>K27+K28</f>
        <v>-306615000</v>
      </c>
      <c r="L29" s="20">
        <f>L27+L28</f>
        <v>-159735000</v>
      </c>
      <c r="M29" s="20">
        <f>M27+M28</f>
        <v>-54671000</v>
      </c>
      <c r="N29" s="20">
        <f>N27+N28</f>
        <v>-186396000</v>
      </c>
      <c r="O29" s="20">
        <f>O27+O28</f>
        <v>-251269000</v>
      </c>
      <c r="P29" s="20">
        <f>P27+P28</f>
        <v>-322437000</v>
      </c>
      <c r="Q29" s="20">
        <f>Q27+Q28</f>
        <v>-205677000</v>
      </c>
      <c r="R29" s="20">
        <f>R27+R28</f>
        <v>-205962000</v>
      </c>
      <c r="S29" s="20">
        <f>S27+S28</f>
        <v>-171783000</v>
      </c>
      <c r="T29" s="20">
        <f>T27+T28</f>
        <v>-166902000</v>
      </c>
      <c r="U29" s="20">
        <f>U27+U28</f>
        <v>-133936000</v>
      </c>
      <c r="V29" s="20">
        <f>V27+V28</f>
        <v>-45136000</v>
      </c>
      <c r="W29" s="20">
        <f>W27+W28</f>
        <v>-100222000</v>
      </c>
      <c r="X29" s="20">
        <f>X27+X28</f>
        <v>80360000</v>
      </c>
      <c r="Y29" s="20">
        <v>2804000</v>
      </c>
      <c r="Z29" s="20">
        <v>69244000</v>
      </c>
      <c r="AA29" s="20">
        <v>80694000</v>
      </c>
      <c r="AC29" s="20">
        <f>AC27+AC28</f>
        <v>-134568000</v>
      </c>
      <c r="AD29" s="20">
        <f>AD27+AD28</f>
        <v>-125803000</v>
      </c>
      <c r="AE29" s="20">
        <f>AE27+AE28</f>
        <v>-441027000</v>
      </c>
      <c r="AF29" s="20">
        <f>AF27+AF28</f>
        <v>-707417000</v>
      </c>
      <c r="AG29" s="20">
        <f>AG27+AG28</f>
        <v>-985345000</v>
      </c>
      <c r="AH29" s="20">
        <f>AH27+AH28</f>
        <v>-517757000</v>
      </c>
      <c r="AI29" s="20">
        <v>52186000</v>
      </c>
    </row>
    <row r="30" ht="15" customHeight="1">
      <c r="A30" t="s" s="8">
        <v>36</v>
      </c>
      <c r="C30" s="21"/>
      <c r="D30" s="21"/>
      <c r="E30" s="21"/>
      <c r="F30" s="21"/>
      <c r="G30" s="21"/>
      <c r="H30" t="s" s="21">
        <v>11</v>
      </c>
      <c r="I30" t="s" s="21">
        <v>11</v>
      </c>
      <c r="J30" s="21"/>
      <c r="K30" s="21"/>
      <c r="L30" s="21"/>
      <c r="M30" s="21"/>
      <c r="N30" s="21"/>
      <c r="O30" s="21"/>
      <c r="P30" s="21"/>
      <c r="Q30" s="21"/>
      <c r="R30" s="21"/>
      <c r="S30" s="21"/>
      <c r="T30" s="21"/>
      <c r="U30" s="21"/>
      <c r="V30" s="21"/>
      <c r="W30" s="21"/>
      <c r="X30" s="21"/>
      <c r="Y30" s="21"/>
      <c r="Z30" s="21"/>
      <c r="AA30" s="21"/>
      <c r="AC30" s="21"/>
      <c r="AD30" t="s" s="21">
        <v>11</v>
      </c>
      <c r="AE30" s="21"/>
      <c r="AF30" t="s" s="21">
        <v>11</v>
      </c>
      <c r="AG30" s="21"/>
      <c r="AH30" s="21"/>
      <c r="AI30" s="21"/>
    </row>
    <row r="31" ht="13.333333333333334" customHeight="1">
      <c r="A31" t="s" s="14">
        <v>37</v>
      </c>
      <c r="C31" s="15">
        <v>25000</v>
      </c>
      <c r="D31" s="15">
        <v>-15000</v>
      </c>
      <c r="E31" s="15">
        <v>-874000</v>
      </c>
      <c r="F31" s="15">
        <v>562000</v>
      </c>
      <c r="G31" s="15">
        <v>405000</v>
      </c>
      <c r="H31" s="15">
        <v>1814000</v>
      </c>
      <c r="I31" s="15">
        <v>2829000</v>
      </c>
      <c r="J31" s="15">
        <v>1998000</v>
      </c>
      <c r="K31" s="15">
        <v>-3802000</v>
      </c>
      <c r="L31" s="15">
        <v>2341000</v>
      </c>
      <c r="M31" s="15">
        <v>5406000</v>
      </c>
      <c r="N31" s="15">
        <v>-9845000</v>
      </c>
      <c r="O31" s="15">
        <v>-21546000</v>
      </c>
      <c r="P31" s="15">
        <v>4522000</v>
      </c>
      <c r="Q31" s="15">
        <v>31000</v>
      </c>
      <c r="R31" s="15">
        <v>8850000</v>
      </c>
      <c r="S31" s="15">
        <v>-11898000</v>
      </c>
      <c r="T31" s="15">
        <v>13824000</v>
      </c>
      <c r="U31" s="15">
        <v>-10879000</v>
      </c>
      <c r="V31" s="15">
        <v>-4702000</v>
      </c>
      <c r="W31" s="15">
        <v>8346000</v>
      </c>
      <c r="X31" s="15">
        <v>-35469000</v>
      </c>
      <c r="Y31" s="15">
        <v>3550000</v>
      </c>
      <c r="Z31" s="15">
        <v>29598000</v>
      </c>
      <c r="AA31" s="15">
        <v>-10003000</v>
      </c>
      <c r="AC31" s="15">
        <v>0</v>
      </c>
      <c r="AD31" s="15">
        <v>-302000</v>
      </c>
      <c r="AE31" s="15">
        <v>7046000</v>
      </c>
      <c r="AF31" s="15">
        <v>-5900000</v>
      </c>
      <c r="AG31" s="15">
        <v>-8143000</v>
      </c>
      <c r="AH31" s="15">
        <v>-13655000</v>
      </c>
      <c r="AI31" s="15">
        <v>6025000</v>
      </c>
    </row>
    <row r="32" ht="13.333333333333334" customHeight="1">
      <c r="A32" t="s" s="14">
        <v>38</v>
      </c>
      <c r="C32" s="19">
        <v>0</v>
      </c>
      <c r="D32" s="19">
        <v>0</v>
      </c>
      <c r="E32" s="19">
        <v>0</v>
      </c>
      <c r="F32" s="19">
        <v>0</v>
      </c>
      <c r="G32" s="19">
        <v>0</v>
      </c>
      <c r="H32" s="19">
        <v>0</v>
      </c>
      <c r="I32" s="19">
        <v>0</v>
      </c>
      <c r="J32" s="19">
        <v>29000</v>
      </c>
      <c r="K32" s="19">
        <v>-279000</v>
      </c>
      <c r="L32" s="19">
        <v>-657000</v>
      </c>
      <c r="M32" s="19">
        <v>-2105000</v>
      </c>
      <c r="N32" s="19">
        <v>-4981000</v>
      </c>
      <c r="O32" s="19">
        <v>-5528000</v>
      </c>
      <c r="P32" s="19">
        <v>3069000</v>
      </c>
      <c r="Q32" s="19">
        <v>4520000</v>
      </c>
      <c r="R32" s="19">
        <v>-2943000</v>
      </c>
      <c r="S32" s="19">
        <v>1353000</v>
      </c>
      <c r="T32" s="19">
        <v>4853000</v>
      </c>
      <c r="U32" s="19">
        <v>-30000</v>
      </c>
      <c r="V32" s="19">
        <v>681000</v>
      </c>
      <c r="W32" s="19">
        <v>5589000</v>
      </c>
      <c r="X32" s="19">
        <v>-2873000</v>
      </c>
      <c r="Y32" s="19">
        <v>778000</v>
      </c>
      <c r="Z32" s="19">
        <v>-197000</v>
      </c>
      <c r="AA32" s="19">
        <v>812000</v>
      </c>
      <c r="AC32" s="19">
        <v>0</v>
      </c>
      <c r="AD32" s="19">
        <v>0</v>
      </c>
      <c r="AE32" s="19">
        <v>29000</v>
      </c>
      <c r="AF32" s="19">
        <v>-8022000</v>
      </c>
      <c r="AG32" s="19">
        <v>-882000</v>
      </c>
      <c r="AH32" s="19">
        <v>6857000</v>
      </c>
      <c r="AI32" s="19">
        <v>3297000</v>
      </c>
    </row>
    <row r="33" ht="14.166666666666666" customHeight="1">
      <c r="A33" t="s" s="14">
        <v>39</v>
      </c>
      <c r="C33" s="16">
        <v>0</v>
      </c>
      <c r="D33" s="16">
        <v>0</v>
      </c>
      <c r="E33" s="16">
        <v>0</v>
      </c>
      <c r="F33" s="16">
        <v>0</v>
      </c>
      <c r="G33" s="16">
        <v>0</v>
      </c>
      <c r="H33" s="16">
        <v>0</v>
      </c>
      <c r="I33" s="16">
        <v>0</v>
      </c>
      <c r="J33" s="16">
        <v>0</v>
      </c>
      <c r="K33" s="16">
        <v>0</v>
      </c>
      <c r="L33" s="16">
        <v>0</v>
      </c>
      <c r="M33" s="16">
        <v>0</v>
      </c>
      <c r="N33" s="16">
        <v>0</v>
      </c>
      <c r="O33" s="16">
        <v>0</v>
      </c>
      <c r="P33" s="16">
        <v>0</v>
      </c>
      <c r="Q33" s="16">
        <v>-257000</v>
      </c>
      <c r="R33" s="16">
        <v>1008000</v>
      </c>
      <c r="S33" s="16">
        <v>763000</v>
      </c>
      <c r="T33" s="16">
        <v>-614000</v>
      </c>
      <c r="U33" s="16">
        <v>750000</v>
      </c>
      <c r="V33" s="16">
        <v>-243000</v>
      </c>
      <c r="W33" s="16">
        <v>-1492000</v>
      </c>
      <c r="X33" s="16">
        <v>-89000</v>
      </c>
      <c r="Y33" s="16">
        <v>-1279000</v>
      </c>
      <c r="Z33" s="16">
        <v>34000</v>
      </c>
      <c r="AA33" s="16">
        <v>-129000</v>
      </c>
      <c r="AC33" s="16">
        <v>0</v>
      </c>
      <c r="AD33" s="16">
        <v>0</v>
      </c>
      <c r="AE33" s="16">
        <v>0</v>
      </c>
      <c r="AF33" s="16">
        <v>0</v>
      </c>
      <c r="AG33" s="16">
        <v>751000</v>
      </c>
      <c r="AH33" s="16">
        <v>656000</v>
      </c>
      <c r="AI33" s="16">
        <v>-2826000</v>
      </c>
    </row>
    <row r="34" ht="14.166666666666666" customHeight="1">
      <c r="A34" t="s" s="8">
        <v>40</v>
      </c>
      <c r="C34" s="20">
        <f>SUM(C31:C33)</f>
        <v>25000</v>
      </c>
      <c r="D34" s="20">
        <f>SUM(D31:D33)</f>
        <v>-15000</v>
      </c>
      <c r="E34" s="20">
        <f>SUM(E31:E33)</f>
        <v>-874000</v>
      </c>
      <c r="F34" s="20">
        <f>SUM(F31:F33)</f>
        <v>562000</v>
      </c>
      <c r="G34" s="20">
        <f>SUM(G31:G33)</f>
        <v>405000</v>
      </c>
      <c r="H34" s="20">
        <f>SUM(H31:H33)</f>
        <v>1814000</v>
      </c>
      <c r="I34" s="20">
        <f>SUM(I31:I33)</f>
        <v>2829000</v>
      </c>
      <c r="J34" s="20">
        <f>SUM(J31:J33)</f>
        <v>2027000</v>
      </c>
      <c r="K34" s="20">
        <f>SUM(K31:K33)</f>
        <v>-4081000</v>
      </c>
      <c r="L34" s="20">
        <f>SUM(L31:L33)</f>
        <v>1684000</v>
      </c>
      <c r="M34" s="20">
        <f>SUM(M31:M33)</f>
        <v>3301000</v>
      </c>
      <c r="N34" s="20">
        <f>SUM(N31:N33)</f>
        <v>-14826000</v>
      </c>
      <c r="O34" s="20">
        <f>SUM(O31:O33)</f>
        <v>-27074000</v>
      </c>
      <c r="P34" s="20">
        <f>SUM(P31:P33)</f>
        <v>7591000</v>
      </c>
      <c r="Q34" s="20">
        <f>SUM(Q31:Q33)</f>
        <v>4294000</v>
      </c>
      <c r="R34" s="20">
        <f>SUM(R31:R33)</f>
        <v>6915000</v>
      </c>
      <c r="S34" s="20">
        <f>SUM(S31:S33)</f>
        <v>-9782000</v>
      </c>
      <c r="T34" s="20">
        <f>SUM(T31:T33)</f>
        <v>18063000</v>
      </c>
      <c r="U34" s="20">
        <f>SUM(U31:U33)</f>
        <v>-10159000</v>
      </c>
      <c r="V34" s="20">
        <f>SUM(V31:V33)</f>
        <v>-4264000</v>
      </c>
      <c r="W34" s="20">
        <f>SUM(W31:W33)</f>
        <v>12443000</v>
      </c>
      <c r="X34" s="20">
        <f>SUM(X31:X33)</f>
        <v>-38431000</v>
      </c>
      <c r="Y34" s="20">
        <v>3049000</v>
      </c>
      <c r="Z34" s="20">
        <v>29435000</v>
      </c>
      <c r="AA34" s="20">
        <v>-9320000</v>
      </c>
      <c r="AC34" s="20">
        <f>SUM(AC31:AC33)</f>
        <v>0</v>
      </c>
      <c r="AD34" s="20">
        <f>SUM(AD31:AD33)</f>
        <v>-302000</v>
      </c>
      <c r="AE34" s="20">
        <f>SUM(AE31:AE33)</f>
        <v>7075000</v>
      </c>
      <c r="AF34" s="20">
        <f>SUM(AF31:AF33)</f>
        <v>-13922000</v>
      </c>
      <c r="AG34" s="20">
        <f>SUM(AG31:AG33)</f>
        <v>-8274000</v>
      </c>
      <c r="AH34" s="20">
        <f>SUM(AH31:AH33)</f>
        <v>-6142000</v>
      </c>
      <c r="AI34" s="20">
        <v>6496000</v>
      </c>
    </row>
    <row r="35" ht="15" customHeight="1">
      <c r="A35" t="s" s="8">
        <v>41</v>
      </c>
      <c r="C35" s="23">
        <f>SUM(C34,C29)</f>
        <v>-30770000</v>
      </c>
      <c r="D35" s="23">
        <f>SUM(D27,D31)</f>
        <v>-31011000</v>
      </c>
      <c r="E35" s="23">
        <f>SUM(E34,E29)</f>
        <v>-86494000</v>
      </c>
      <c r="F35" s="23">
        <f>SUM(F34,F29)</f>
        <v>35375000</v>
      </c>
      <c r="G35" s="23">
        <f>SUM(G34,G29)</f>
        <v>-3541000</v>
      </c>
      <c r="H35" s="23">
        <f>SUM(H34,H29)</f>
        <v>-24796000</v>
      </c>
      <c r="I35" s="23">
        <f>SUM(I34,I29)</f>
        <v>-284222000</v>
      </c>
      <c r="J35" s="23">
        <f>SUM(J34,J29)</f>
        <v>-121393000</v>
      </c>
      <c r="K35" s="23">
        <f>SUM(K34,K29)</f>
        <v>-310696000</v>
      </c>
      <c r="L35" s="23">
        <f>SUM(L34,L29)</f>
        <v>-158051000</v>
      </c>
      <c r="M35" s="23">
        <f>SUM(M34,M29)</f>
        <v>-51370000</v>
      </c>
      <c r="N35" s="23">
        <f>SUM(N34,N29)</f>
        <v>-201222000</v>
      </c>
      <c r="O35" s="23">
        <f>SUM(O34,O29)</f>
        <v>-278343000</v>
      </c>
      <c r="P35" s="23">
        <f>SUM(P34,P29)</f>
        <v>-314846000</v>
      </c>
      <c r="Q35" s="23">
        <f>SUM(Q34,Q29)</f>
        <v>-201383000</v>
      </c>
      <c r="R35" s="23">
        <f>SUM(R34,R29)</f>
        <v>-199047000</v>
      </c>
      <c r="S35" s="23">
        <f>SUM(S34,S29)</f>
        <v>-181565000</v>
      </c>
      <c r="T35" s="23">
        <f>SUM(T34,T29)</f>
        <v>-148839000</v>
      </c>
      <c r="U35" s="23">
        <f>SUM(U34,U29)</f>
        <v>-144095000</v>
      </c>
      <c r="V35" s="23">
        <f>SUM(V34,V29)</f>
        <v>-49400000</v>
      </c>
      <c r="W35" s="23">
        <f>SUM(W34,W29)</f>
        <v>-87779000</v>
      </c>
      <c r="X35" s="23">
        <f>SUM(X34,X29)</f>
        <v>41929000</v>
      </c>
      <c r="Y35" s="23">
        <v>5853000</v>
      </c>
      <c r="Z35" s="23">
        <v>98679000</v>
      </c>
      <c r="AA35" s="23">
        <v>71373000</v>
      </c>
      <c r="AC35" s="23">
        <f>SUM(AC34,AC27)</f>
        <v>-120455000</v>
      </c>
      <c r="AD35" s="23">
        <f>SUM(AD34,AD27)</f>
        <v>-112900000</v>
      </c>
      <c r="AE35" s="23">
        <f>SUM(AE34,AE27)</f>
        <v>-433952000</v>
      </c>
      <c r="AF35" s="23">
        <f>SUM(AF34,AF27)</f>
        <v>-721339000</v>
      </c>
      <c r="AG35" s="23">
        <f>SUM(AG34,AG27)</f>
        <v>-993619000</v>
      </c>
      <c r="AH35" s="23">
        <f>SUM(AH34,AH27)</f>
        <v>-523899000</v>
      </c>
      <c r="AI35" s="23">
        <v>58682000</v>
      </c>
    </row>
    <row r="36" ht="15" customHeight="1">
      <c r="A36" t="s" s="8">
        <v>42</v>
      </c>
      <c r="C36" s="24"/>
      <c r="D36" t="s" s="24">
        <v>11</v>
      </c>
      <c r="E36" s="24"/>
      <c r="F36" s="24"/>
      <c r="G36" s="24"/>
      <c r="H36" t="s" s="24">
        <v>11</v>
      </c>
      <c r="I36" t="s" s="24">
        <v>11</v>
      </c>
      <c r="J36" s="24"/>
      <c r="K36" t="s" s="24">
        <v>11</v>
      </c>
      <c r="L36" t="s" s="24">
        <v>11</v>
      </c>
      <c r="M36" t="s" s="24">
        <v>11</v>
      </c>
      <c r="N36" t="s" s="24">
        <v>11</v>
      </c>
      <c r="O36" s="24"/>
      <c r="P36" t="s" s="24">
        <v>11</v>
      </c>
      <c r="Q36" t="s" s="24">
        <v>11</v>
      </c>
      <c r="R36" s="24"/>
      <c r="S36" s="24"/>
      <c r="T36" s="24"/>
      <c r="U36" s="24"/>
      <c r="V36" s="24"/>
      <c r="W36" s="24"/>
      <c r="X36" s="24"/>
      <c r="Y36" s="24"/>
      <c r="Z36" s="24"/>
      <c r="AA36" s="24"/>
      <c r="AC36" s="24"/>
      <c r="AD36" t="s" s="24">
        <v>11</v>
      </c>
      <c r="AE36" t="s" s="24">
        <v>11</v>
      </c>
      <c r="AF36" t="s" s="24">
        <v>11</v>
      </c>
      <c r="AG36" t="s" s="24">
        <v>11</v>
      </c>
      <c r="AH36" t="s" s="24">
        <v>11</v>
      </c>
      <c r="AI36" s="24"/>
    </row>
    <row r="37" ht="28.333333333333332" customHeight="1">
      <c r="A37" t="s" s="8">
        <v>43</v>
      </c>
      <c r="D37" t="s" s="25">
        <v>11</v>
      </c>
      <c r="H37" t="s" s="25">
        <v>11</v>
      </c>
      <c r="Z37" s="26"/>
      <c r="AI37" s="26"/>
    </row>
    <row r="38" ht="15" customHeight="1">
      <c r="A38" t="s" s="14">
        <v>44</v>
      </c>
      <c r="C38" s="27">
        <v>-0.63</v>
      </c>
      <c r="D38" s="27">
        <f>D29/D41</f>
        <v>-0.919324506450902</v>
      </c>
      <c r="E38" s="27">
        <f>E29/E41</f>
        <v>-1.80497523018283</v>
      </c>
      <c r="F38" s="27">
        <f>F29/F41</f>
        <v>0.732099368173409</v>
      </c>
      <c r="G38" s="27">
        <f>G29/G41</f>
        <v>-0.0609157204301261</v>
      </c>
      <c r="H38" s="27">
        <f>H29/H41</f>
        <v>-0.375839383450534</v>
      </c>
      <c r="I38" s="27">
        <f>I29/I41</f>
        <v>-1.2303437676951</v>
      </c>
      <c r="J38" s="27">
        <f>J29/J41</f>
        <v>-0.461759650644815</v>
      </c>
      <c r="K38" s="27">
        <f>K29/K41</f>
        <v>-1.12859909982393</v>
      </c>
      <c r="L38" s="27">
        <f>L29/L41</f>
        <v>-0.567373970980005</v>
      </c>
      <c r="M38" s="27">
        <f>M29/M41</f>
        <v>-0.191397044032278</v>
      </c>
      <c r="N38" s="27">
        <f>N29/N41</f>
        <v>-0.646967021373601</v>
      </c>
      <c r="O38" s="27">
        <f>O29/O41</f>
        <v>-0.863677277985814</v>
      </c>
      <c r="P38" s="27">
        <f>P29/P41</f>
        <v>-1.09790705145605</v>
      </c>
      <c r="Q38" s="27">
        <f>Q29/Q41</f>
        <v>-0.692038146164673</v>
      </c>
      <c r="R38" s="27">
        <f>R29/R41</f>
        <v>-0.687356230941869</v>
      </c>
      <c r="S38" s="27">
        <f>S29/S41</f>
        <v>-0.565373836800178</v>
      </c>
      <c r="T38" s="27">
        <f>T29/T41</f>
        <v>-0.542644375861462</v>
      </c>
      <c r="U38" s="27">
        <f>U29/U41</f>
        <v>-0.428421462415715</v>
      </c>
      <c r="V38" s="27">
        <f>V29/V41</f>
        <v>-0.14307007932633</v>
      </c>
      <c r="W38" s="27">
        <f>W29/W41</f>
        <v>-0.314931230519577</v>
      </c>
      <c r="X38" s="27">
        <f>X29/X41</f>
        <v>0.249346586896693</v>
      </c>
      <c r="Y38" s="27">
        <f>Y29/Y41</f>
        <v>0.00865287972234575</v>
      </c>
      <c r="Z38" s="27">
        <v>0.211815693244355</v>
      </c>
      <c r="AA38" s="27">
        <f>AA29/AA41</f>
        <v>0.244350892108319</v>
      </c>
      <c r="AC38" s="27">
        <f>AC29/AC41</f>
        <v>-2.84226566135522</v>
      </c>
      <c r="AD38" s="27">
        <f>AD29/AD41</f>
        <v>-2.62874263008413</v>
      </c>
      <c r="AE38" s="27">
        <f>AE29/AE41</f>
        <v>-2.78482530834227</v>
      </c>
      <c r="AF38" s="27">
        <f>AF29/AF41</f>
        <v>-2.51120643313739</v>
      </c>
      <c r="AG38" s="27">
        <f>AG29/AG41</f>
        <v>-3.33626815363506</v>
      </c>
      <c r="AH38" s="27">
        <f>AH29/AH41</f>
        <v>-1.67095397053137</v>
      </c>
      <c r="AI38" s="27">
        <v>0.16164069148826</v>
      </c>
    </row>
    <row r="39" ht="15" customHeight="1">
      <c r="A39" t="s" s="14">
        <v>45</v>
      </c>
      <c r="C39" s="27">
        <v>-0.63</v>
      </c>
      <c r="D39" s="27">
        <f>D29/D42</f>
        <v>-0.919324506450902</v>
      </c>
      <c r="E39" s="27">
        <f>E29/E42</f>
        <v>-1.80497523018283</v>
      </c>
      <c r="F39" s="27">
        <f>F29/F42</f>
        <v>0.174730667931003</v>
      </c>
      <c r="G39" s="27">
        <f>G29/G42</f>
        <v>-0.0578116073840571</v>
      </c>
      <c r="H39" s="27">
        <f>H29/H42</f>
        <v>-0.375839383450534</v>
      </c>
      <c r="I39" s="27">
        <f>I29/I42</f>
        <v>-1.2303437676951</v>
      </c>
      <c r="J39" s="27">
        <f>J29/J42</f>
        <v>-0.461759650644815</v>
      </c>
      <c r="K39" s="27">
        <f>K29/K42</f>
        <v>-1.12859909982393</v>
      </c>
      <c r="L39" s="27">
        <f>L29/L42</f>
        <v>-0.567373970980005</v>
      </c>
      <c r="M39" s="27">
        <f>M29/M42</f>
        <v>-0.191397044032278</v>
      </c>
      <c r="N39" s="27">
        <f>N29/N42</f>
        <v>-0.646967021373601</v>
      </c>
      <c r="O39" s="27">
        <f>O29/O42</f>
        <v>-0.863677277985814</v>
      </c>
      <c r="P39" s="27">
        <f>P29/P42</f>
        <v>-1.09790705145605</v>
      </c>
      <c r="Q39" s="27">
        <f>Q29/Q42</f>
        <v>-0.692038146164673</v>
      </c>
      <c r="R39" s="27">
        <f>R29/R42</f>
        <v>-0.687356230941869</v>
      </c>
      <c r="S39" s="27">
        <f>S29/S42</f>
        <v>-0.565373836800178</v>
      </c>
      <c r="T39" s="27">
        <f>T29/T42</f>
        <v>-0.542644375861462</v>
      </c>
      <c r="U39" s="27">
        <f>U29/U42</f>
        <v>-0.428421462415715</v>
      </c>
      <c r="V39" s="27">
        <f>V29/V42</f>
        <v>-0.14307007932633</v>
      </c>
      <c r="W39" s="27">
        <f>W29/W42</f>
        <v>-0.314931230519577</v>
      </c>
      <c r="X39" s="27">
        <f>X29/X42</f>
        <v>0.232794898470717</v>
      </c>
      <c r="Y39" s="27">
        <f>Y29/Y42</f>
        <v>0.00814585065416003</v>
      </c>
      <c r="Z39" s="27">
        <v>0.202134137619591</v>
      </c>
      <c r="AA39" s="27">
        <f>AA29/AA42</f>
        <v>0.231693953184918</v>
      </c>
      <c r="AC39" s="27">
        <f>AC29/AC42</f>
        <v>-2.84226566135522</v>
      </c>
      <c r="AD39" s="27">
        <f>AD29/AD42</f>
        <v>-2.62874263008413</v>
      </c>
      <c r="AE39" s="27">
        <v>-2.94</v>
      </c>
      <c r="AF39" s="27">
        <f>AF29/AF42</f>
        <v>-2.51120643313739</v>
      </c>
      <c r="AG39" s="27">
        <f>AG29/AG42</f>
        <v>-3.33626815363506</v>
      </c>
      <c r="AH39" s="27">
        <f>AH29/AH42</f>
        <v>-1.67095397053137</v>
      </c>
      <c r="AI39" s="27">
        <v>0.153027547662205</v>
      </c>
    </row>
    <row r="40" ht="15" customHeight="1">
      <c r="A40" t="s" s="8">
        <v>46</v>
      </c>
      <c r="Z40" s="26"/>
      <c r="AI40" s="26"/>
    </row>
    <row r="41" ht="15" customHeight="1">
      <c r="A41" t="s" s="14">
        <v>44</v>
      </c>
      <c r="C41" s="28">
        <v>48403021</v>
      </c>
      <c r="D41" s="28">
        <v>48079867</v>
      </c>
      <c r="E41" s="28">
        <v>47435554</v>
      </c>
      <c r="F41" s="28">
        <v>47552288</v>
      </c>
      <c r="G41" s="28">
        <v>64778024</v>
      </c>
      <c r="H41" s="28">
        <v>70801521</v>
      </c>
      <c r="I41" s="28">
        <v>233309590</v>
      </c>
      <c r="J41" s="28">
        <v>267281907</v>
      </c>
      <c r="K41" s="28">
        <v>271677516</v>
      </c>
      <c r="L41" s="28">
        <v>281533888</v>
      </c>
      <c r="M41" s="28">
        <v>285641820</v>
      </c>
      <c r="N41" s="28">
        <v>288107421</v>
      </c>
      <c r="O41" s="28">
        <v>290929270</v>
      </c>
      <c r="P41" s="28">
        <v>293683331</v>
      </c>
      <c r="Q41" s="28">
        <v>297204715</v>
      </c>
      <c r="R41" s="28">
        <v>299643752</v>
      </c>
      <c r="S41" s="28">
        <v>303839670</v>
      </c>
      <c r="T41" s="28">
        <v>307571602</v>
      </c>
      <c r="U41" s="28">
        <v>312626728</v>
      </c>
      <c r="V41" s="28">
        <v>315481757</v>
      </c>
      <c r="W41" s="28">
        <v>318234555</v>
      </c>
      <c r="X41" s="28">
        <v>322282334</v>
      </c>
      <c r="Y41" s="28">
        <v>324053967</v>
      </c>
      <c r="Z41" s="28">
        <v>326906845</v>
      </c>
      <c r="AA41" s="28">
        <v>330238205</v>
      </c>
      <c r="AC41" s="28">
        <v>47345328</v>
      </c>
      <c r="AD41" s="28">
        <v>47856720</v>
      </c>
      <c r="AE41" s="28">
        <v>158367923</v>
      </c>
      <c r="AF41" s="28">
        <v>281704041</v>
      </c>
      <c r="AG41" s="28">
        <v>295343466</v>
      </c>
      <c r="AH41" s="28">
        <v>309857129</v>
      </c>
      <c r="AI41" s="28">
        <v>322851873</v>
      </c>
    </row>
    <row r="42" ht="15" customHeight="1">
      <c r="A42" t="s" s="14">
        <v>45</v>
      </c>
      <c r="C42" s="28">
        <v>48403021</v>
      </c>
      <c r="D42" s="28">
        <v>48079867</v>
      </c>
      <c r="E42" s="28">
        <v>47435554</v>
      </c>
      <c r="F42" s="28">
        <v>199238064</v>
      </c>
      <c r="G42" s="28">
        <v>68256189</v>
      </c>
      <c r="H42" s="28">
        <v>70801521</v>
      </c>
      <c r="I42" s="28">
        <v>233309590</v>
      </c>
      <c r="J42" s="28">
        <v>267281907</v>
      </c>
      <c r="K42" s="28">
        <v>271677516</v>
      </c>
      <c r="L42" s="28">
        <v>281533888</v>
      </c>
      <c r="M42" s="28">
        <v>285641820</v>
      </c>
      <c r="N42" s="28">
        <v>288107421</v>
      </c>
      <c r="O42" s="28">
        <v>290929270</v>
      </c>
      <c r="P42" s="28">
        <v>293683331</v>
      </c>
      <c r="Q42" s="28">
        <v>297204715</v>
      </c>
      <c r="R42" s="28">
        <v>299643752</v>
      </c>
      <c r="S42" s="28">
        <v>303839670</v>
      </c>
      <c r="T42" s="28">
        <v>307571602</v>
      </c>
      <c r="U42" s="28">
        <v>312626728</v>
      </c>
      <c r="V42" s="28">
        <v>315481757</v>
      </c>
      <c r="W42" s="28">
        <v>318234555</v>
      </c>
      <c r="X42" s="28">
        <v>345196568</v>
      </c>
      <c r="Y42" s="28">
        <v>344224332</v>
      </c>
      <c r="Z42" s="28">
        <v>342564600</v>
      </c>
      <c r="AA42" s="28">
        <v>348278403</v>
      </c>
      <c r="AC42" s="28">
        <v>47345328</v>
      </c>
      <c r="AD42" s="28">
        <v>47856720</v>
      </c>
      <c r="AE42" s="28">
        <v>159244611</v>
      </c>
      <c r="AF42" s="28">
        <v>281704041</v>
      </c>
      <c r="AG42" s="28">
        <v>295343466</v>
      </c>
      <c r="AH42" s="28">
        <v>309857129</v>
      </c>
      <c r="AI42" s="28">
        <v>341023566</v>
      </c>
    </row>
    <row r="43" ht="15" customHeight="1"/>
    <row r="44" ht="15" customHeight="1">
      <c r="A44" t="s" s="9">
        <v>47</v>
      </c>
    </row>
    <row r="45" ht="15" customHeight="1">
      <c r="A45" t="s" s="9">
        <v>48</v>
      </c>
    </row>
    <row r="46" ht="14.166666666666666" customHeight="1">
      <c r="A46" t="s" s="9">
        <v>49</v>
      </c>
    </row>
    <row r="47" customHeight="1">
      <c r="A47" t="s" s="9">
        <v>50</v>
      </c>
    </row>
    <row r="48" customHeight="1">
      <c r="A48" t="s" s="9">
        <v>51</v>
      </c>
    </row>
    <row r="49" customHeight="1"/>
    <row r="50" customHeight="1"/>
  </sheetData>
  <mergeCells count="7">
    <mergeCell ref="C3:X3"/>
    <mergeCell ref="AC3:AI3"/>
    <mergeCell ref="A44:J44"/>
    <mergeCell ref="A45:J45"/>
    <mergeCell ref="A46:J46"/>
    <mergeCell ref="A47:N47"/>
    <mergeCell ref="A48:N48"/>
  </mergeCells>
  <pageMargins left="0.75" right="0.75" top="1" bottom="1" header="0.5" footer="0.5"/>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7"/>
  <sheetViews>
    <sheetView showRuler="false" workbookViewId="0"/>
    <sheetView workbookViewId="0">
      <pane xSplit="1" topLeftCell="B1" activePane="topRight" state="frozen"/>
    </sheetView>
  </sheetViews>
  <sheetFormatPr baseColWidth="12" defaultRowHeight="15" x14ac:dyDescent="0"/>
  <cols>
    <col min="1" max="1" width="43.78" customWidth="1"/>
    <col min="2" max="2" width="1.57" customWidth="1" hidden="1"/>
    <col min="3" max="3" width="14.65" customWidth="1"/>
    <col min="4" max="4" width="14.65" customWidth="1"/>
    <col min="5" max="5" width="14.65" customWidth="1"/>
    <col min="6" max="6" width="14.65" customWidth="1"/>
    <col min="7" max="7" width="14.65" customWidth="1"/>
    <col min="8" max="8" width="14.65" customWidth="1"/>
    <col min="9" max="9" width="14.65" customWidth="1"/>
    <col min="10" max="10" width="14.65" customWidth="1"/>
    <col min="11" max="11" width="14.65" customWidth="1"/>
    <col min="12" max="12" width="14.65" customWidth="1"/>
    <col min="13" max="13" width="14.65" customWidth="1"/>
    <col min="14" max="14" width="14.65" customWidth="1"/>
    <col min="15" max="15" width="14.65" customWidth="1"/>
    <col min="16" max="16" width="14.65" customWidth="1"/>
    <col min="17" max="17" width="14.65" customWidth="1"/>
    <col min="18" max="18" width="14.65" customWidth="1"/>
    <col min="19" max="19" width="14.65" customWidth="1"/>
    <col min="20" max="20" width="14.65" customWidth="1"/>
    <col min="21" max="21" width="14.65" customWidth="1"/>
    <col min="22" max="22" width="14.65" customWidth="1"/>
    <col min="23" max="23" width="14.65" customWidth="1"/>
    <col min="24" max="24" width="14.65" customWidth="1"/>
    <col min="25" max="25" width="14.65" customWidth="1"/>
    <col min="26" max="26" width="14.65" customWidth="1"/>
    <col min="27" max="27" width="14.65" customWidth="1"/>
    <col min="28" max="28" width="2.52" customWidth="1"/>
    <col min="29" max="29" width="14.65" customWidth="1"/>
    <col min="30" max="30" width="14.65" customWidth="1"/>
    <col min="31" max="31" width="14.65" customWidth="1"/>
    <col min="32" max="32" width="14.65" customWidth="1"/>
    <col min="33" max="33" width="14.65" customWidth="1"/>
  </cols>
  <sheetData>
    <row r="1" ht="13.333333333333334" customHeight="1">
      <c r="A1" t="s" s="8">
        <v>5</v>
      </c>
    </row>
    <row r="2" ht="14.166666666666666" customHeight="1">
      <c r="A2" t="s" s="9">
        <v>52</v>
      </c>
    </row>
    <row r="3" ht="15" customHeight="1">
      <c r="A3" t="s" s="9">
        <v>53</v>
      </c>
      <c r="C3" t="s" s="10">
        <v>8</v>
      </c>
      <c r="AC3" t="s" s="10">
        <v>9</v>
      </c>
    </row>
    <row r="4" ht="20.833333333333332" customHeight="1">
      <c r="C4" s="11">
        <v>43738</v>
      </c>
      <c r="D4" s="11">
        <v>43830</v>
      </c>
      <c r="E4" s="11">
        <v>43921</v>
      </c>
      <c r="F4" s="11">
        <v>44012</v>
      </c>
      <c r="G4" s="11">
        <v>44104</v>
      </c>
      <c r="H4" s="11">
        <v>44196</v>
      </c>
      <c r="I4" s="11">
        <v>44286</v>
      </c>
      <c r="J4" s="11">
        <v>44377</v>
      </c>
      <c r="K4" s="11">
        <v>44469</v>
      </c>
      <c r="L4" s="11">
        <v>44561</v>
      </c>
      <c r="M4" s="11">
        <v>44651</v>
      </c>
      <c r="N4" s="11">
        <v>44742</v>
      </c>
      <c r="O4" s="11">
        <v>44834</v>
      </c>
      <c r="P4" s="11">
        <v>44926</v>
      </c>
      <c r="Q4" s="11">
        <v>45016</v>
      </c>
      <c r="R4" s="11">
        <v>45107</v>
      </c>
      <c r="S4" s="11">
        <v>45199</v>
      </c>
      <c r="T4" s="11">
        <v>45291</v>
      </c>
      <c r="U4" s="11">
        <v>45382</v>
      </c>
      <c r="V4" s="11">
        <v>45473</v>
      </c>
      <c r="W4" s="11">
        <v>45565</v>
      </c>
      <c r="X4" s="11">
        <v>45657</v>
      </c>
      <c r="Y4" s="11">
        <v>45747</v>
      </c>
      <c r="Z4" s="11">
        <v>45838</v>
      </c>
      <c r="AA4" s="11">
        <v>45930</v>
      </c>
      <c r="AC4" s="12">
        <v>44012</v>
      </c>
      <c r="AD4" s="12">
        <v>44377</v>
      </c>
      <c r="AE4" s="12">
        <v>44742</v>
      </c>
      <c r="AF4" s="12">
        <v>45107</v>
      </c>
      <c r="AG4" s="12">
        <v>45473</v>
      </c>
      <c r="AH4" s="12">
        <v>45838</v>
      </c>
    </row>
    <row r="5" ht="16.666666666666668" customHeight="1">
      <c r="A5" t="s" s="31">
        <v>54</v>
      </c>
      <c r="C5" s="40"/>
      <c r="D5" s="40"/>
      <c r="E5" s="21"/>
      <c r="F5" s="21"/>
      <c r="G5" s="21"/>
      <c r="H5" s="40"/>
      <c r="I5" s="21"/>
      <c r="J5" s="21"/>
      <c r="K5" s="21"/>
      <c r="L5" s="30"/>
      <c r="M5" s="40"/>
      <c r="N5" s="40"/>
      <c r="O5" s="40"/>
      <c r="P5" s="30"/>
      <c r="Q5" s="30"/>
      <c r="R5" s="30"/>
      <c r="S5" s="30"/>
      <c r="T5" s="30"/>
      <c r="U5" s="30"/>
      <c r="V5" s="30"/>
      <c r="W5" s="30"/>
      <c r="X5" s="30"/>
      <c r="Y5" s="30"/>
      <c r="Z5" s="30"/>
      <c r="AA5" s="30"/>
      <c r="AC5" s="30"/>
      <c r="AD5" s="30"/>
      <c r="AE5" s="30"/>
      <c r="AF5" s="30"/>
      <c r="AG5" s="30"/>
      <c r="AH5" s="30"/>
    </row>
    <row r="6" ht="16.666666666666668" customHeight="1">
      <c r="A6" t="s" s="32">
        <v>20</v>
      </c>
      <c r="C6" s="15">
        <v>19961000</v>
      </c>
      <c r="D6" s="15">
        <v>42661000</v>
      </c>
      <c r="E6" s="15">
        <v>43519000</v>
      </c>
      <c r="F6" s="15">
        <v>55311000</v>
      </c>
      <c r="G6" s="15">
        <v>65868000</v>
      </c>
      <c r="H6" s="15">
        <v>67768000</v>
      </c>
      <c r="I6" s="15">
        <v>62054000</v>
      </c>
      <c r="J6" s="15">
        <v>51010000</v>
      </c>
      <c r="K6" s="15">
        <v>51678000</v>
      </c>
      <c r="L6" s="15">
        <v>65265000</v>
      </c>
      <c r="M6" s="15">
        <v>46853000</v>
      </c>
      <c r="N6" s="15">
        <v>40285000</v>
      </c>
      <c r="O6" s="15">
        <v>35610000</v>
      </c>
      <c r="P6" s="15">
        <v>38422000</v>
      </c>
      <c r="Q6" s="15">
        <v>31224000</v>
      </c>
      <c r="R6" s="15">
        <v>35009000</v>
      </c>
      <c r="S6" s="15">
        <v>34866000</v>
      </c>
      <c r="T6" s="15">
        <v>53630000</v>
      </c>
      <c r="U6" s="15">
        <v>44143000</v>
      </c>
      <c r="V6" s="15">
        <v>47756000</v>
      </c>
      <c r="W6" s="15">
        <v>54237000</v>
      </c>
      <c r="X6" s="15">
        <v>70278000</v>
      </c>
      <c r="Y6" s="15">
        <v>57290000</v>
      </c>
      <c r="Z6" s="15">
        <v>60459000</v>
      </c>
      <c r="AA6" s="15">
        <f>'GAAP IS'!AA14</f>
        <v>71552000</v>
      </c>
      <c r="AC6" s="15">
        <v>161452000</v>
      </c>
      <c r="AD6" s="15">
        <v>246700000</v>
      </c>
      <c r="AE6" s="15">
        <v>204081000</v>
      </c>
      <c r="AF6" s="15">
        <v>140265000</v>
      </c>
      <c r="AG6" s="15">
        <v>180395000</v>
      </c>
      <c r="AH6" s="15">
        <v>242264000</v>
      </c>
    </row>
    <row r="7" ht="16.666666666666668" customHeight="1">
      <c r="A7" t="s" s="32">
        <v>21</v>
      </c>
      <c r="C7" s="19">
        <v>24844000</v>
      </c>
      <c r="D7" s="19">
        <v>30178000</v>
      </c>
      <c r="E7" s="19">
        <v>82216000</v>
      </c>
      <c r="F7" s="19">
        <v>-32171000</v>
      </c>
      <c r="G7" s="19">
        <v>28931000</v>
      </c>
      <c r="H7" s="19">
        <v>12521000</v>
      </c>
      <c r="I7" s="19">
        <v>-1063000</v>
      </c>
      <c r="J7" s="19">
        <v>25489000</v>
      </c>
      <c r="K7" s="19">
        <v>63647000</v>
      </c>
      <c r="L7" s="19">
        <v>52640000</v>
      </c>
      <c r="M7" s="19">
        <v>66294000</v>
      </c>
      <c r="N7" s="19">
        <v>72691000</v>
      </c>
      <c r="O7" s="19">
        <v>64250000</v>
      </c>
      <c r="P7" s="19">
        <v>106689000</v>
      </c>
      <c r="Q7" s="19">
        <v>66438000</v>
      </c>
      <c r="R7" s="19">
        <v>94483000</v>
      </c>
      <c r="S7" s="19">
        <v>99696000</v>
      </c>
      <c r="T7" s="19">
        <v>120880000</v>
      </c>
      <c r="U7" s="19">
        <v>122443000</v>
      </c>
      <c r="V7" s="19">
        <v>117609000</v>
      </c>
      <c r="W7" s="19">
        <v>159824000</v>
      </c>
      <c r="X7" s="19">
        <v>152980000</v>
      </c>
      <c r="Y7" s="19">
        <v>147252000</v>
      </c>
      <c r="Z7" s="19">
        <v>156627000</v>
      </c>
      <c r="AA7" s="19">
        <f>'GAAP IS'!AA15</f>
        <v>162752000</v>
      </c>
      <c r="AC7" s="19">
        <v>105067000</v>
      </c>
      <c r="AD7" s="19">
        <v>65878000</v>
      </c>
      <c r="AE7" s="19">
        <v>255272000</v>
      </c>
      <c r="AF7" s="19">
        <v>331860000</v>
      </c>
      <c r="AG7" s="19">
        <v>460628000</v>
      </c>
      <c r="AH7" s="19">
        <v>616683000</v>
      </c>
    </row>
    <row r="8" ht="16.666666666666668" customHeight="1">
      <c r="A8" t="s" s="32">
        <v>22</v>
      </c>
      <c r="C8" s="19">
        <v>8128000</v>
      </c>
      <c r="D8" s="19">
        <v>8167000</v>
      </c>
      <c r="E8" s="19">
        <v>8204000</v>
      </c>
      <c r="F8" s="19">
        <v>7817000</v>
      </c>
      <c r="G8" s="19">
        <v>10352000</v>
      </c>
      <c r="H8" s="19">
        <v>12060000</v>
      </c>
      <c r="I8" s="19">
        <v>14665000</v>
      </c>
      <c r="J8" s="19">
        <v>15623000</v>
      </c>
      <c r="K8" s="19">
        <v>16753000</v>
      </c>
      <c r="L8" s="19">
        <v>17700000</v>
      </c>
      <c r="M8" s="19">
        <v>15824000</v>
      </c>
      <c r="N8" s="19">
        <v>19417000</v>
      </c>
      <c r="O8" s="19">
        <v>25066000</v>
      </c>
      <c r="P8" s="19">
        <v>43751000</v>
      </c>
      <c r="Q8" s="19">
        <v>51188000</v>
      </c>
      <c r="R8" s="19">
        <v>63008000</v>
      </c>
      <c r="S8" s="19">
        <v>73931000</v>
      </c>
      <c r="T8" s="19">
        <v>84617000</v>
      </c>
      <c r="U8" s="19">
        <v>90449000</v>
      </c>
      <c r="V8" s="19">
        <v>95256000</v>
      </c>
      <c r="W8" s="19">
        <v>104145000</v>
      </c>
      <c r="X8" s="19">
        <v>107762000</v>
      </c>
      <c r="Y8" s="19">
        <v>107631000</v>
      </c>
      <c r="Z8" s="19">
        <v>105912000</v>
      </c>
      <c r="AA8" s="19">
        <f>'GAAP IS'!AA16</f>
        <v>110027000</v>
      </c>
      <c r="AC8" s="19">
        <v>32316000</v>
      </c>
      <c r="AD8" s="19">
        <v>52700000</v>
      </c>
      <c r="AE8" s="19">
        <v>69694000</v>
      </c>
      <c r="AF8" s="19">
        <v>183013000</v>
      </c>
      <c r="AG8" s="19">
        <v>344253000</v>
      </c>
      <c r="AH8" s="19">
        <v>425451000</v>
      </c>
    </row>
    <row r="9" ht="16.666666666666668" customHeight="1">
      <c r="A9" t="s" s="32">
        <v>23</v>
      </c>
      <c r="C9" s="16">
        <v>9695000</v>
      </c>
      <c r="D9" s="16">
        <v>11652000</v>
      </c>
      <c r="E9" s="16">
        <v>13678000</v>
      </c>
      <c r="F9" s="16">
        <v>14806000</v>
      </c>
      <c r="G9" s="16">
        <v>13498000</v>
      </c>
      <c r="H9" s="16">
        <v>16802000</v>
      </c>
      <c r="I9" s="16">
        <v>21368000</v>
      </c>
      <c r="J9" s="16">
        <v>21910000</v>
      </c>
      <c r="K9" s="16">
        <v>25201000</v>
      </c>
      <c r="L9" s="16">
        <v>41849000</v>
      </c>
      <c r="M9" s="16">
        <v>43371000</v>
      </c>
      <c r="N9" s="16">
        <v>47393000</v>
      </c>
      <c r="O9" s="16">
        <v>54359000</v>
      </c>
      <c r="P9" s="16">
        <v>66508000</v>
      </c>
      <c r="Q9" s="16">
        <v>65229000</v>
      </c>
      <c r="R9" s="16">
        <v>71247000</v>
      </c>
      <c r="S9" s="16">
        <v>75671000</v>
      </c>
      <c r="T9" s="16">
        <v>90203000</v>
      </c>
      <c r="U9" s="16">
        <v>88209000</v>
      </c>
      <c r="V9" s="16">
        <v>89166000</v>
      </c>
      <c r="W9" s="16">
        <v>95146000</v>
      </c>
      <c r="X9" s="16">
        <v>115960000</v>
      </c>
      <c r="Y9" s="16">
        <v>118398000</v>
      </c>
      <c r="Z9" s="16">
        <v>128345000</v>
      </c>
      <c r="AA9" s="16">
        <f>'GAAP IS'!AA17</f>
        <v>133807000</v>
      </c>
      <c r="AC9" s="16">
        <v>49831000</v>
      </c>
      <c r="AD9" s="16">
        <v>73578000</v>
      </c>
      <c r="AE9" s="16">
        <v>157814000</v>
      </c>
      <c r="AF9" s="16">
        <v>257343000</v>
      </c>
      <c r="AG9" s="16">
        <v>343249000</v>
      </c>
      <c r="AH9" s="16">
        <v>457849000</v>
      </c>
    </row>
    <row r="10" ht="16.666666666666668" customHeight="1">
      <c r="A10" t="s" s="31">
        <v>55</v>
      </c>
      <c r="C10" s="33">
        <f>SUM(C6:C9)</f>
        <v>62628000</v>
      </c>
      <c r="D10" s="33">
        <f>SUM(D6:D9)</f>
        <v>92658000</v>
      </c>
      <c r="E10" s="33">
        <f>SUM(E6:E9)</f>
        <v>147617000</v>
      </c>
      <c r="F10" s="33">
        <f>SUM(F6:F9)</f>
        <v>45763000</v>
      </c>
      <c r="G10" s="33">
        <f>SUM(G6:G9)</f>
        <v>118649000</v>
      </c>
      <c r="H10" s="33">
        <f>SUM(H6:H9)</f>
        <v>109151000</v>
      </c>
      <c r="I10" s="33">
        <f>SUM(I6:I9)</f>
        <v>97024000</v>
      </c>
      <c r="J10" s="33">
        <f>SUM(J6:J9)</f>
        <v>114032000</v>
      </c>
      <c r="K10" s="33">
        <f>SUM(K6:K9)</f>
        <v>157279000</v>
      </c>
      <c r="L10" s="33">
        <f>SUM(L6:L9)</f>
        <v>177454000</v>
      </c>
      <c r="M10" s="33">
        <f>SUM(M6:M9)</f>
        <v>172342000</v>
      </c>
      <c r="N10" s="33">
        <f>SUM(N6:N9)</f>
        <v>179786000</v>
      </c>
      <c r="O10" s="33">
        <f>SUM(O6:O9)</f>
        <v>179285000</v>
      </c>
      <c r="P10" s="33">
        <f>SUM(P6:P9)</f>
        <v>255370000</v>
      </c>
      <c r="Q10" s="33">
        <f>SUM(Q6:Q9)</f>
        <v>214079000</v>
      </c>
      <c r="R10" s="33">
        <f>SUM(R6:R9)</f>
        <v>263747000</v>
      </c>
      <c r="S10" s="33">
        <f>SUM(S6:S9)</f>
        <v>284164000</v>
      </c>
      <c r="T10" s="33">
        <f>SUM(T6:T9)</f>
        <v>349330000</v>
      </c>
      <c r="U10" s="33">
        <f>SUM(U6:U9)</f>
        <v>345244000</v>
      </c>
      <c r="V10" s="33">
        <f>SUM(V6:V9)</f>
        <v>349787000</v>
      </c>
      <c r="W10" s="33">
        <f>SUM(W6:W9)</f>
        <v>413352000</v>
      </c>
      <c r="X10" s="33">
        <f>SUM(X6:X9)</f>
        <v>446980000</v>
      </c>
      <c r="Y10" s="33">
        <v>430571000</v>
      </c>
      <c r="Z10" s="33">
        <v>451343000</v>
      </c>
      <c r="AA10" s="33">
        <f>SUM(AA6:AA9)</f>
        <v>478138000</v>
      </c>
      <c r="AC10" s="33">
        <f>SUM(AC6:AC9)</f>
        <v>348666000</v>
      </c>
      <c r="AD10" s="33">
        <f>SUM(AD6:AD9)</f>
        <v>438856000</v>
      </c>
      <c r="AE10" s="33">
        <f>SUM(AE6:AE9)</f>
        <v>686861000</v>
      </c>
      <c r="AF10" s="33">
        <f>SUM(AF6:AF9)</f>
        <v>912481000</v>
      </c>
      <c r="AG10" s="33">
        <f>SUM(AG6:AG9)</f>
        <v>1328525000</v>
      </c>
      <c r="AH10" s="33">
        <v>1742247000</v>
      </c>
    </row>
    <row r="11" ht="16.666666666666668" customHeight="1">
      <c r="A11" t="s" s="32">
        <v>24</v>
      </c>
      <c r="C11" s="34">
        <v>25368000</v>
      </c>
      <c r="D11" s="34">
        <v>31612000</v>
      </c>
      <c r="E11" s="34">
        <v>33654000</v>
      </c>
      <c r="F11" s="34">
        <v>31744000</v>
      </c>
      <c r="G11" s="34">
        <v>33768000</v>
      </c>
      <c r="H11" s="34">
        <v>41634000</v>
      </c>
      <c r="I11" s="34">
        <v>104806000</v>
      </c>
      <c r="J11" s="34">
        <v>69128000</v>
      </c>
      <c r="K11" s="34">
        <v>78013000</v>
      </c>
      <c r="L11" s="34">
        <v>94989000</v>
      </c>
      <c r="M11" s="34">
        <v>110291000</v>
      </c>
      <c r="N11" s="34">
        <v>135350000</v>
      </c>
      <c r="O11" s="34">
        <v>144961000</v>
      </c>
      <c r="P11" s="34">
        <v>156747000</v>
      </c>
      <c r="Q11" s="34">
        <v>161792000</v>
      </c>
      <c r="R11" s="34">
        <v>152318000</v>
      </c>
      <c r="S11" s="34">
        <v>132965000</v>
      </c>
      <c r="T11" s="34">
        <v>119833000</v>
      </c>
      <c r="U11" s="34">
        <v>124828000</v>
      </c>
      <c r="V11" s="34">
        <v>124231000</v>
      </c>
      <c r="W11" s="34">
        <v>134290000</v>
      </c>
      <c r="X11" s="34">
        <v>148213000</v>
      </c>
      <c r="Y11" s="34">
        <v>152620000</v>
      </c>
      <c r="Z11" s="34">
        <v>154600000</v>
      </c>
      <c r="AA11" s="34">
        <f>'GAAP IS'!AA18</f>
        <v>168106000</v>
      </c>
      <c r="AC11" s="34">
        <v>122378000</v>
      </c>
      <c r="AD11" s="34">
        <v>249336000</v>
      </c>
      <c r="AE11" s="34">
        <v>418643000</v>
      </c>
      <c r="AF11" s="34">
        <v>615818000</v>
      </c>
      <c r="AG11" s="34">
        <v>501857000</v>
      </c>
      <c r="AH11" s="34">
        <v>589723000</v>
      </c>
    </row>
    <row r="12" ht="16.666666666666668" customHeight="1">
      <c r="A12" t="s" s="32">
        <v>25</v>
      </c>
      <c r="C12" s="19">
        <v>5219000</v>
      </c>
      <c r="D12" s="19">
        <v>7651000</v>
      </c>
      <c r="E12" s="19">
        <v>7108000</v>
      </c>
      <c r="F12" s="19">
        <v>5066000</v>
      </c>
      <c r="G12" s="19">
        <v>22582000</v>
      </c>
      <c r="H12" s="19">
        <v>39112000</v>
      </c>
      <c r="I12" s="19">
        <v>58184000</v>
      </c>
      <c r="J12" s="19">
        <v>62312000</v>
      </c>
      <c r="K12" s="19">
        <v>63960000</v>
      </c>
      <c r="L12" s="19">
        <v>143476000</v>
      </c>
      <c r="M12" s="19">
        <v>156214000</v>
      </c>
      <c r="N12" s="19">
        <v>168693000</v>
      </c>
      <c r="O12" s="19">
        <v>163873000</v>
      </c>
      <c r="P12" s="19">
        <v>188334000</v>
      </c>
      <c r="Q12" s="19">
        <v>140942000</v>
      </c>
      <c r="R12" s="19">
        <v>145131000</v>
      </c>
      <c r="S12" s="19">
        <v>146866000</v>
      </c>
      <c r="T12" s="19">
        <v>161265000</v>
      </c>
      <c r="U12" s="19">
        <v>132950000</v>
      </c>
      <c r="V12" s="19">
        <v>135324000</v>
      </c>
      <c r="W12" s="19">
        <v>145233000</v>
      </c>
      <c r="X12" s="19">
        <v>136038000</v>
      </c>
      <c r="Y12" s="19">
        <v>74022000</v>
      </c>
      <c r="Z12" s="19">
        <v>79554000</v>
      </c>
      <c r="AA12" s="19">
        <f>'GAAP IS'!AA19</f>
        <v>78491000</v>
      </c>
      <c r="AC12" s="19">
        <v>25044000</v>
      </c>
      <c r="AD12" s="19">
        <v>182190000</v>
      </c>
      <c r="AE12" s="19">
        <v>532343000</v>
      </c>
      <c r="AF12" s="19">
        <v>638280000</v>
      </c>
      <c r="AG12" s="19">
        <v>576405000</v>
      </c>
      <c r="AH12" s="19">
        <v>434847000</v>
      </c>
    </row>
    <row r="13" ht="16.666666666666668" customHeight="1">
      <c r="A13" t="s" s="32">
        <v>26</v>
      </c>
      <c r="C13" s="19">
        <v>27704000</v>
      </c>
      <c r="D13" s="19">
        <v>30688000</v>
      </c>
      <c r="E13" s="19">
        <v>31399000</v>
      </c>
      <c r="F13" s="19">
        <v>31439000</v>
      </c>
      <c r="G13" s="19">
        <v>32273000</v>
      </c>
      <c r="H13" s="19">
        <v>40916000</v>
      </c>
      <c r="I13" s="19">
        <v>179999000</v>
      </c>
      <c r="J13" s="19">
        <v>130561000</v>
      </c>
      <c r="K13" s="19">
        <v>136204000</v>
      </c>
      <c r="L13" s="19">
        <v>141292000</v>
      </c>
      <c r="M13" s="19">
        <v>142466000</v>
      </c>
      <c r="N13" s="19">
        <v>157531000</v>
      </c>
      <c r="O13" s="19">
        <v>160972000</v>
      </c>
      <c r="P13" s="19">
        <v>158639000</v>
      </c>
      <c r="Q13" s="19">
        <v>139266000</v>
      </c>
      <c r="R13" s="19">
        <v>127521000</v>
      </c>
      <c r="S13" s="19">
        <v>140334000</v>
      </c>
      <c r="T13" s="19">
        <v>132777000</v>
      </c>
      <c r="U13" s="19">
        <v>128721000</v>
      </c>
      <c r="V13" s="19">
        <v>123459000</v>
      </c>
      <c r="W13" s="19">
        <v>138482000</v>
      </c>
      <c r="X13" s="19">
        <v>139412000</v>
      </c>
      <c r="Y13" s="19">
        <v>134303000</v>
      </c>
      <c r="Z13" s="19">
        <v>132856000</v>
      </c>
      <c r="AA13" s="19">
        <f>'GAAP IS'!AA20</f>
        <v>144941000</v>
      </c>
      <c r="AC13" s="19">
        <v>121230000</v>
      </c>
      <c r="AD13" s="19">
        <v>383749000</v>
      </c>
      <c r="AE13" s="19">
        <v>577493000</v>
      </c>
      <c r="AF13" s="19">
        <v>586398000</v>
      </c>
      <c r="AG13" s="19">
        <v>525291000</v>
      </c>
      <c r="AH13" s="19">
        <v>545053000</v>
      </c>
    </row>
    <row r="14" ht="16.666666666666668" customHeight="1">
      <c r="A14" t="s" s="32">
        <v>27</v>
      </c>
      <c r="C14" s="16">
        <v>0</v>
      </c>
      <c r="D14" s="16">
        <v>0</v>
      </c>
      <c r="E14" s="16">
        <v>0</v>
      </c>
      <c r="F14" s="16">
        <v>0</v>
      </c>
      <c r="G14" s="16">
        <v>0</v>
      </c>
      <c r="H14" s="16">
        <v>0</v>
      </c>
      <c r="I14" s="16">
        <v>0</v>
      </c>
      <c r="J14" s="16">
        <v>0</v>
      </c>
      <c r="K14" s="16">
        <v>0</v>
      </c>
      <c r="L14" s="16">
        <v>0</v>
      </c>
      <c r="M14" s="16">
        <v>0</v>
      </c>
      <c r="N14" s="16">
        <v>0</v>
      </c>
      <c r="O14" s="16">
        <v>0</v>
      </c>
      <c r="P14" s="16">
        <v>0</v>
      </c>
      <c r="Q14" s="16">
        <v>34934000</v>
      </c>
      <c r="R14" s="16">
        <v>936000</v>
      </c>
      <c r="S14" s="16">
        <v>1665000</v>
      </c>
      <c r="T14" s="16">
        <v>56000</v>
      </c>
      <c r="U14" s="16">
        <v>5203000</v>
      </c>
      <c r="V14" s="16">
        <v>-156000</v>
      </c>
      <c r="W14" s="16">
        <v>-255000</v>
      </c>
      <c r="X14" s="16">
        <v>60000</v>
      </c>
      <c r="Y14" s="16">
        <v>12000</v>
      </c>
      <c r="Z14" s="16">
        <v>0</v>
      </c>
      <c r="AA14" s="16">
        <f>'GAAP IS'!AA21</f>
        <v>0</v>
      </c>
      <c r="AC14" s="16">
        <v>0</v>
      </c>
      <c r="AD14" s="16">
        <v>0</v>
      </c>
      <c r="AE14" s="16">
        <v>0</v>
      </c>
      <c r="AF14" s="16">
        <v>35870000</v>
      </c>
      <c r="AG14" s="16">
        <v>6768000</v>
      </c>
      <c r="AH14" s="16">
        <v>-184000</v>
      </c>
    </row>
    <row r="15" ht="16.666666666666668" customHeight="1">
      <c r="A15" t="s" s="31">
        <v>56</v>
      </c>
      <c r="C15" s="35">
        <f>SUM(C10:C13)</f>
        <v>120919000</v>
      </c>
      <c r="D15" s="35">
        <f>SUM(D10:D13)</f>
        <v>162609000</v>
      </c>
      <c r="E15" s="35">
        <f>SUM(E10:E13)</f>
        <v>219778000</v>
      </c>
      <c r="F15" s="35">
        <f>SUM(F10:F13)</f>
        <v>114012000</v>
      </c>
      <c r="G15" s="35">
        <f>SUM(G10:G13)</f>
        <v>207272000</v>
      </c>
      <c r="H15" s="35">
        <f>SUM(H10:H13)</f>
        <v>230813000</v>
      </c>
      <c r="I15" s="35">
        <f>SUM(I10:I13)</f>
        <v>440013000</v>
      </c>
      <c r="J15" s="35">
        <f>SUM(J10:J13)</f>
        <v>376033000</v>
      </c>
      <c r="K15" s="35">
        <f>SUM(K10:K13)</f>
        <v>435456000</v>
      </c>
      <c r="L15" s="35">
        <f>SUM(L10:L13)</f>
        <v>557211000</v>
      </c>
      <c r="M15" s="35">
        <f>SUM(M10:M13)</f>
        <v>581313000</v>
      </c>
      <c r="N15" s="35">
        <f>SUM(N10:N13)</f>
        <v>641360000</v>
      </c>
      <c r="O15" s="35">
        <f>SUM(O10:O13)</f>
        <v>649091000</v>
      </c>
      <c r="P15" s="35">
        <f>SUM(P10:P13)</f>
        <v>759090000</v>
      </c>
      <c r="Q15" s="35">
        <f>SUM(Q10:Q14)</f>
        <v>691013000</v>
      </c>
      <c r="R15" s="35">
        <f>SUM(R10:R14)</f>
        <v>689653000</v>
      </c>
      <c r="S15" s="35">
        <f>SUM(S10:S14)</f>
        <v>705994000</v>
      </c>
      <c r="T15" s="35">
        <f>SUM(T10:T14)</f>
        <v>763261000</v>
      </c>
      <c r="U15" s="35">
        <f>SUM(U10:U14)</f>
        <v>736946000</v>
      </c>
      <c r="V15" s="35">
        <f>SUM(V10:V14)</f>
        <v>732645000</v>
      </c>
      <c r="W15" s="35">
        <f>SUM(W10:W14)</f>
        <v>831102000</v>
      </c>
      <c r="X15" s="35">
        <f>SUM(X10:X14)</f>
        <v>870703000</v>
      </c>
      <c r="Y15" s="35">
        <v>791528000</v>
      </c>
      <c r="Z15" s="35">
        <v>818353000</v>
      </c>
      <c r="AA15" s="35">
        <f>SUM(AA10:AA14)</f>
        <v>869676000</v>
      </c>
      <c r="AC15" s="35">
        <f>SUM(AC10:AC13)</f>
        <v>617318000</v>
      </c>
      <c r="AD15" s="35">
        <f>SUM(AD10:AD13)</f>
        <v>1254131000</v>
      </c>
      <c r="AE15" s="35">
        <f>SUM(AE10:AE13)</f>
        <v>2215340000</v>
      </c>
      <c r="AF15" s="35">
        <f>SUM(AF10:AF14)</f>
        <v>2788847000</v>
      </c>
      <c r="AG15" s="35">
        <f>SUM(AG10:AG14)</f>
        <v>2938846000</v>
      </c>
      <c r="AH15" s="35">
        <v>3311685000</v>
      </c>
    </row>
    <row r="16" ht="15" customHeight="1">
      <c r="Y16" s="25"/>
      <c r="Z16" s="25"/>
      <c r="AA16" s="25"/>
      <c r="AH16" s="25"/>
    </row>
    <row r="17" ht="16.666666666666668" customHeight="1">
      <c r="A17" t="s" s="31">
        <v>57</v>
      </c>
      <c r="C17" s="36">
        <f>'GAAP IS'!C23</f>
        <v>-32972000</v>
      </c>
      <c r="D17" s="36">
        <f>'GAAP IS'!D23</f>
        <v>-32633000</v>
      </c>
      <c r="E17" s="36">
        <f>'GAAP IS'!E23</f>
        <v>-81505000</v>
      </c>
      <c r="F17" s="36">
        <f>'GAAP IS'!F23</f>
        <v>39320000</v>
      </c>
      <c r="G17" s="36">
        <f>'GAAP IS'!G23</f>
        <v>-33294000</v>
      </c>
      <c r="H17" s="36">
        <f>'GAAP IS'!H23</f>
        <v>-26772000</v>
      </c>
      <c r="I17" s="36">
        <f>'GAAP IS'!I23</f>
        <v>-209348000</v>
      </c>
      <c r="J17" s="36">
        <f>'GAAP IS'!J23</f>
        <v>-114253000</v>
      </c>
      <c r="K17" s="36">
        <f>'GAAP IS'!K23</f>
        <v>-166071000</v>
      </c>
      <c r="L17" s="36">
        <f>'GAAP IS'!L23</f>
        <v>-196200000</v>
      </c>
      <c r="M17" s="36">
        <f>'GAAP IS'!M23</f>
        <v>-226551000</v>
      </c>
      <c r="N17" s="36">
        <f>'GAAP IS'!N23</f>
        <v>-277226000</v>
      </c>
      <c r="O17" s="36">
        <f>'GAAP IS'!O23</f>
        <v>-287467000</v>
      </c>
      <c r="P17" s="36">
        <f>'GAAP IS'!P23</f>
        <v>-359532000</v>
      </c>
      <c r="Q17" s="36">
        <f>'GAAP IS'!Q23</f>
        <v>-310035000</v>
      </c>
      <c r="R17" s="36">
        <f>'GAAP IS'!R23</f>
        <v>-243828000</v>
      </c>
      <c r="S17" s="36">
        <f>'GAAP IS'!S23</f>
        <v>-209447000</v>
      </c>
      <c r="T17" s="36">
        <f>'GAAP IS'!T23</f>
        <v>-172151000</v>
      </c>
      <c r="U17" s="36">
        <f>'GAAP IS'!U23</f>
        <v>-160789000</v>
      </c>
      <c r="V17" s="36">
        <f>'GAAP IS'!V23</f>
        <v>-73460000</v>
      </c>
      <c r="W17" s="36">
        <f>'GAAP IS'!W23</f>
        <v>-132623000</v>
      </c>
      <c r="X17" s="36">
        <f>'GAAP IS'!X23</f>
        <v>-4322000</v>
      </c>
      <c r="Y17" s="36">
        <f>'GAAP IS'!Y23</f>
        <v>-8393000</v>
      </c>
      <c r="Z17" s="36">
        <f>'GAAP IS'!Z23</f>
        <v>58064000</v>
      </c>
      <c r="AA17" s="36">
        <f>'GAAP IS'!AA23</f>
        <v>63661000</v>
      </c>
      <c r="AC17" s="36">
        <f>'GAAP IS'!AD23</f>
        <v>-107790000</v>
      </c>
      <c r="AD17" s="36">
        <f>'GAAP IS'!AE23</f>
        <v>-383667000</v>
      </c>
      <c r="AE17" s="36">
        <f>'GAAP IS'!AF23</f>
        <v>-866048000</v>
      </c>
      <c r="AF17" s="36">
        <f>'GAAP IS'!AG23</f>
        <v>-1200862000</v>
      </c>
      <c r="AG17" s="36">
        <f>'GAAP IS'!AH23</f>
        <v>-615847000</v>
      </c>
      <c r="AH17" s="36">
        <v>-87273000</v>
      </c>
    </row>
    <row r="18" ht="16.666666666666668" customHeight="1">
      <c r="A18" t="s" s="14">
        <v>58</v>
      </c>
      <c r="C18" s="19">
        <v>2111000</v>
      </c>
      <c r="D18" s="19">
        <v>2432000</v>
      </c>
      <c r="E18" s="19">
        <v>2877000</v>
      </c>
      <c r="F18" s="19">
        <v>2023000</v>
      </c>
      <c r="G18" s="19">
        <v>3720000</v>
      </c>
      <c r="H18" s="19">
        <v>3351000</v>
      </c>
      <c r="I18" s="19">
        <v>5021000</v>
      </c>
      <c r="J18" s="19">
        <v>7887000</v>
      </c>
      <c r="K18" s="19">
        <v>10541000</v>
      </c>
      <c r="L18" s="19">
        <v>11964000</v>
      </c>
      <c r="M18" s="19">
        <v>13102000</v>
      </c>
      <c r="N18" s="19">
        <v>17115000</v>
      </c>
      <c r="O18" s="19">
        <v>20882000</v>
      </c>
      <c r="P18" s="19">
        <v>23004000</v>
      </c>
      <c r="Q18" s="19">
        <v>46067800</v>
      </c>
      <c r="R18" s="19">
        <v>43279000</v>
      </c>
      <c r="S18" s="19">
        <v>40060100</v>
      </c>
      <c r="T18" s="19">
        <v>40371600</v>
      </c>
      <c r="U18" s="19">
        <v>45188500</v>
      </c>
      <c r="V18" s="19">
        <v>44283700</v>
      </c>
      <c r="W18" s="19">
        <v>46715000</v>
      </c>
      <c r="X18" s="19">
        <v>54950000</v>
      </c>
      <c r="Y18" s="19">
        <v>59476000</v>
      </c>
      <c r="Z18" s="19">
        <v>64012000</v>
      </c>
      <c r="AA18" s="19">
        <v>65328000</v>
      </c>
      <c r="AC18" s="19">
        <v>9443000</v>
      </c>
      <c r="AD18" s="19">
        <v>19979000</v>
      </c>
      <c r="AE18" s="19">
        <v>52722000</v>
      </c>
      <c r="AF18" s="19">
        <v>133233253.36</v>
      </c>
      <c r="AG18" s="19">
        <v>169904000</v>
      </c>
      <c r="AH18" s="19">
        <v>225153000</v>
      </c>
    </row>
    <row r="19" ht="22.5" customHeight="1">
      <c r="A19" t="s" s="14">
        <v>59</v>
      </c>
      <c r="C19" s="19">
        <v>8425000</v>
      </c>
      <c r="D19" s="19">
        <v>8294000</v>
      </c>
      <c r="E19" s="19">
        <v>7970000</v>
      </c>
      <c r="F19" s="19">
        <v>5380000</v>
      </c>
      <c r="G19" s="19">
        <v>6203000</v>
      </c>
      <c r="H19" s="19">
        <v>6521000</v>
      </c>
      <c r="I19" s="19">
        <v>179639000</v>
      </c>
      <c r="J19" s="19">
        <v>100144000</v>
      </c>
      <c r="K19" s="19">
        <v>93189000</v>
      </c>
      <c r="L19" s="19">
        <v>88537000</v>
      </c>
      <c r="M19" s="19">
        <v>98387000</v>
      </c>
      <c r="N19" s="19">
        <v>110870000</v>
      </c>
      <c r="O19" s="19">
        <v>119808000</v>
      </c>
      <c r="P19" s="19">
        <v>121775000</v>
      </c>
      <c r="Q19" s="19">
        <v>106788600</v>
      </c>
      <c r="R19" s="19">
        <v>103337086.1</v>
      </c>
      <c r="S19" s="19">
        <v>112359000</v>
      </c>
      <c r="T19" s="19">
        <v>90164000</v>
      </c>
      <c r="U19" s="19">
        <v>77075000</v>
      </c>
      <c r="V19" s="19">
        <v>64913000</v>
      </c>
      <c r="W19" s="19">
        <v>94233000</v>
      </c>
      <c r="X19" s="19">
        <v>86098000</v>
      </c>
      <c r="Y19" s="19">
        <v>75607000</v>
      </c>
      <c r="Z19" s="19">
        <v>65495000</v>
      </c>
      <c r="AA19" s="19">
        <v>85853000</v>
      </c>
      <c r="AC19" s="19">
        <v>30069000</v>
      </c>
      <c r="AD19" s="19">
        <v>292507000</v>
      </c>
      <c r="AE19" s="19">
        <v>390983000</v>
      </c>
      <c r="AF19" s="19">
        <v>451709086.1</v>
      </c>
      <c r="AG19" s="19">
        <v>344511000</v>
      </c>
      <c r="AH19" s="19">
        <v>321433000</v>
      </c>
    </row>
    <row r="20" ht="16.666666666666668" customHeight="1">
      <c r="A20" t="s" s="14">
        <v>60</v>
      </c>
      <c r="C20" s="19">
        <v>0</v>
      </c>
      <c r="D20" s="19">
        <v>0</v>
      </c>
      <c r="E20" s="19">
        <v>0</v>
      </c>
      <c r="F20" s="19">
        <v>0</v>
      </c>
      <c r="G20" s="19">
        <v>14261000</v>
      </c>
      <c r="H20" s="19">
        <v>17039000</v>
      </c>
      <c r="I20" s="19">
        <v>16668000</v>
      </c>
      <c r="J20" s="19">
        <v>16853000</v>
      </c>
      <c r="K20" s="19">
        <v>17039000</v>
      </c>
      <c r="L20" s="19">
        <v>17039000</v>
      </c>
      <c r="M20" s="19">
        <v>16668000</v>
      </c>
      <c r="N20" s="19">
        <v>11546000</v>
      </c>
      <c r="O20" s="19">
        <v>9034000</v>
      </c>
      <c r="P20" s="19">
        <v>9034000</v>
      </c>
      <c r="Q20" s="19">
        <v>8838000</v>
      </c>
      <c r="R20" s="19">
        <v>8936024.73</v>
      </c>
      <c r="S20" s="19">
        <v>9034000</v>
      </c>
      <c r="T20" s="19">
        <v>9034200</v>
      </c>
      <c r="U20" s="19">
        <v>8935900</v>
      </c>
      <c r="V20" s="19">
        <v>8936000</v>
      </c>
      <c r="W20" s="19">
        <v>9034200</v>
      </c>
      <c r="X20" s="19">
        <v>9034000</v>
      </c>
      <c r="Y20" s="19">
        <v>5805000</v>
      </c>
      <c r="Z20" s="19">
        <v>2803000</v>
      </c>
      <c r="AA20" s="19">
        <v>2834000</v>
      </c>
      <c r="AC20" s="19">
        <v>0</v>
      </c>
      <c r="AD20" s="19">
        <v>64821000</v>
      </c>
      <c r="AE20" s="19">
        <v>62292000</v>
      </c>
      <c r="AF20" s="19">
        <v>35842296.98</v>
      </c>
      <c r="AG20" s="19">
        <v>35940000</v>
      </c>
      <c r="AH20" s="19">
        <v>26676000</v>
      </c>
    </row>
    <row r="21" ht="16.666666666666668" customHeight="1">
      <c r="A21" t="s" s="14">
        <v>61</v>
      </c>
      <c r="C21" s="19">
        <v>0</v>
      </c>
      <c r="D21" s="19">
        <v>0</v>
      </c>
      <c r="E21" s="19">
        <v>0</v>
      </c>
      <c r="F21" s="19">
        <v>0</v>
      </c>
      <c r="G21" s="19">
        <v>0</v>
      </c>
      <c r="H21" s="19">
        <v>0</v>
      </c>
      <c r="I21" s="19">
        <v>0</v>
      </c>
      <c r="J21" s="19">
        <v>0</v>
      </c>
      <c r="K21" s="19">
        <v>0</v>
      </c>
      <c r="L21" s="19">
        <v>70634000</v>
      </c>
      <c r="M21" s="19">
        <v>102371000</v>
      </c>
      <c r="N21" s="19">
        <v>107971000</v>
      </c>
      <c r="O21" s="19">
        <v>119171000</v>
      </c>
      <c r="P21" s="19">
        <v>138482000</v>
      </c>
      <c r="Q21" s="19">
        <v>104124000</v>
      </c>
      <c r="R21" s="19">
        <v>101531375.43</v>
      </c>
      <c r="S21" s="19">
        <v>106338700</v>
      </c>
      <c r="T21" s="19">
        <v>125133000</v>
      </c>
      <c r="U21" s="19">
        <v>102892600</v>
      </c>
      <c r="V21" s="19">
        <v>105290000</v>
      </c>
      <c r="W21" s="19">
        <v>112484400</v>
      </c>
      <c r="X21" s="19">
        <v>91998000</v>
      </c>
      <c r="Y21" s="19">
        <v>41170000</v>
      </c>
      <c r="Z21" s="19">
        <v>46625000</v>
      </c>
      <c r="AA21" s="19">
        <v>46199000</v>
      </c>
      <c r="AC21" s="19">
        <v>0</v>
      </c>
      <c r="AD21" s="19">
        <v>0</v>
      </c>
      <c r="AE21" s="19">
        <v>280976000</v>
      </c>
      <c r="AF21" s="19">
        <v>463308110.56</v>
      </c>
      <c r="AG21" s="19">
        <v>439654000</v>
      </c>
      <c r="AH21" s="19">
        <v>292278000</v>
      </c>
    </row>
    <row r="22" ht="16.666666666666668" customHeight="1">
      <c r="A22" t="s" s="14">
        <v>62</v>
      </c>
      <c r="C22" s="19">
        <v>0</v>
      </c>
      <c r="D22" s="19">
        <v>0</v>
      </c>
      <c r="E22" s="19">
        <v>0</v>
      </c>
      <c r="F22" s="19">
        <v>0</v>
      </c>
      <c r="G22" s="19">
        <v>0</v>
      </c>
      <c r="H22" s="19">
        <v>0</v>
      </c>
      <c r="I22" s="19">
        <v>0</v>
      </c>
      <c r="J22" s="19">
        <v>0</v>
      </c>
      <c r="K22" s="19">
        <v>0</v>
      </c>
      <c r="L22" s="19">
        <v>0</v>
      </c>
      <c r="M22" s="19">
        <v>0</v>
      </c>
      <c r="N22" s="19">
        <v>0</v>
      </c>
      <c r="O22" s="19">
        <v>0</v>
      </c>
      <c r="P22" s="19">
        <v>0</v>
      </c>
      <c r="Q22" s="19">
        <v>34934000</v>
      </c>
      <c r="R22" s="19">
        <v>936000</v>
      </c>
      <c r="S22" s="19">
        <v>1665100</v>
      </c>
      <c r="T22" s="19">
        <v>56300</v>
      </c>
      <c r="U22" s="19">
        <v>5203000</v>
      </c>
      <c r="V22" s="19">
        <v>-156000</v>
      </c>
      <c r="W22" s="19">
        <v>-255000</v>
      </c>
      <c r="X22" s="19">
        <v>60000</v>
      </c>
      <c r="Y22" s="19">
        <v>12000</v>
      </c>
      <c r="Z22" s="19">
        <v>0</v>
      </c>
      <c r="AA22" s="19">
        <v>0</v>
      </c>
      <c r="AC22" s="19">
        <v>0</v>
      </c>
      <c r="AD22" s="19">
        <v>0</v>
      </c>
      <c r="AE22" s="19">
        <v>0</v>
      </c>
      <c r="AF22" s="19">
        <v>35870000</v>
      </c>
      <c r="AG22" s="19">
        <v>6768400</v>
      </c>
      <c r="AH22" s="19">
        <v>-184000</v>
      </c>
    </row>
    <row r="23" ht="16.666666666666668" customHeight="1">
      <c r="A23" t="s" s="14">
        <v>63</v>
      </c>
      <c r="C23" s="16">
        <v>0</v>
      </c>
      <c r="D23" s="16">
        <v>0</v>
      </c>
      <c r="E23" s="16">
        <v>0</v>
      </c>
      <c r="F23" s="16">
        <v>0</v>
      </c>
      <c r="G23" s="16">
        <v>1191000</v>
      </c>
      <c r="H23" s="16">
        <v>2971000</v>
      </c>
      <c r="I23" s="16">
        <v>12953000</v>
      </c>
      <c r="J23" s="16">
        <v>3582000</v>
      </c>
      <c r="K23" s="16">
        <v>209000</v>
      </c>
      <c r="L23" s="16">
        <v>94000</v>
      </c>
      <c r="M23" s="16">
        <v>25000</v>
      </c>
      <c r="N23" s="16">
        <v>415000</v>
      </c>
      <c r="O23" s="16">
        <v>5000</v>
      </c>
      <c r="P23" s="16">
        <v>5203000</v>
      </c>
      <c r="Q23" s="16">
        <v>2858000</v>
      </c>
      <c r="R23" s="16">
        <v>517197</v>
      </c>
      <c r="S23" s="16">
        <v>-66400</v>
      </c>
      <c r="T23" s="16">
        <v>0</v>
      </c>
      <c r="U23" s="16">
        <v>0</v>
      </c>
      <c r="V23" s="16">
        <v>0</v>
      </c>
      <c r="W23" s="16">
        <v>0</v>
      </c>
      <c r="X23" s="16">
        <v>0</v>
      </c>
      <c r="Y23" s="16">
        <v>0</v>
      </c>
      <c r="Z23" s="16">
        <v>0</v>
      </c>
      <c r="AA23" s="16">
        <v>0</v>
      </c>
      <c r="AC23" s="16">
        <v>0</v>
      </c>
      <c r="AD23" s="16">
        <v>20697000</v>
      </c>
      <c r="AE23" s="16">
        <v>743000</v>
      </c>
      <c r="AF23" s="16">
        <v>8582840.69</v>
      </c>
      <c r="AG23" s="16">
        <v>-66000</v>
      </c>
      <c r="AH23" s="16">
        <v>0</v>
      </c>
    </row>
    <row r="24" ht="14.166666666666666" customHeight="1">
      <c r="A24" t="s" s="31">
        <v>64</v>
      </c>
      <c r="C24" s="33">
        <f>SUM(C17:C23)</f>
        <v>-22436000</v>
      </c>
      <c r="D24" s="33">
        <f>SUM(D17:D23)</f>
        <v>-21907000</v>
      </c>
      <c r="E24" s="33">
        <f>SUM(E17:E23)</f>
        <v>-70658000</v>
      </c>
      <c r="F24" s="33">
        <f>SUM(F17:F23)</f>
        <v>46723000</v>
      </c>
      <c r="G24" s="33">
        <f>SUM(G17:G23)</f>
        <v>-7919000</v>
      </c>
      <c r="H24" s="33">
        <f>SUM(H17:H23)</f>
        <v>3110000</v>
      </c>
      <c r="I24" s="33">
        <f>SUM(I17:I23)</f>
        <v>4933000</v>
      </c>
      <c r="J24" s="33">
        <f>SUM(J17:J23)</f>
        <v>14213000</v>
      </c>
      <c r="K24" s="33">
        <f>SUM(K17:K23)</f>
        <v>-45093000</v>
      </c>
      <c r="L24" s="33">
        <f>SUM(L17:L23)</f>
        <v>-7932000</v>
      </c>
      <c r="M24" s="33">
        <f>SUM(M17:M23)</f>
        <v>4002000</v>
      </c>
      <c r="N24" s="33">
        <f>SUM(N17:N23)</f>
        <v>-29309000</v>
      </c>
      <c r="O24" s="33">
        <f>SUM(O17:O23)</f>
        <v>-18567000</v>
      </c>
      <c r="P24" s="33">
        <f>SUM(P17:P23)</f>
        <v>-62034000</v>
      </c>
      <c r="Q24" s="33">
        <f>SUM(Q17:Q23)</f>
        <v>-6424600</v>
      </c>
      <c r="R24" s="33">
        <f>SUM(R17:R23)</f>
        <v>14708683.26</v>
      </c>
      <c r="S24" s="33">
        <f>SUM(S17:S23)</f>
        <v>59943500</v>
      </c>
      <c r="T24" s="33">
        <f>SUM(T17:T23)</f>
        <v>92608100</v>
      </c>
      <c r="U24" s="33">
        <f>SUM(U17:U23)</f>
        <v>78506000</v>
      </c>
      <c r="V24" s="33">
        <f>SUM(V17:V23)</f>
        <v>149806700</v>
      </c>
      <c r="W24" s="33">
        <f>SUM(W17:W23)</f>
        <v>129588600</v>
      </c>
      <c r="X24" s="33">
        <f>SUM(X17:X23)</f>
        <v>237818000</v>
      </c>
      <c r="Y24" s="33">
        <v>173677000</v>
      </c>
      <c r="Z24" s="37">
        <v>236999898.38</v>
      </c>
      <c r="AA24" s="33">
        <v>263874892.36</v>
      </c>
      <c r="AC24" s="33">
        <f>SUM(AC17:AC23)</f>
        <v>-68278000</v>
      </c>
      <c r="AD24" s="33">
        <f>SUM(AD17:AD23)</f>
        <v>14337000</v>
      </c>
      <c r="AE24" s="33">
        <f>SUM(AE17:AE23)</f>
        <v>-78332000</v>
      </c>
      <c r="AF24" s="33">
        <f>SUM(AF17:AF23)</f>
        <v>-72316412.3099999</v>
      </c>
      <c r="AG24" s="33">
        <f>SUM(AG17:AG23)</f>
        <v>380864400</v>
      </c>
      <c r="AH24" s="33">
        <v>778083000</v>
      </c>
    </row>
    <row r="25" ht="16.666666666666668" customHeight="1">
      <c r="A25" t="s" s="32">
        <v>65</v>
      </c>
      <c r="C25" s="38">
        <f>'GAAP IS'!C12</f>
        <v>87947000</v>
      </c>
      <c r="D25" s="38">
        <f>'GAAP IS'!D12</f>
        <v>129976000</v>
      </c>
      <c r="E25" s="38">
        <f>'GAAP IS'!E12</f>
        <v>138273000</v>
      </c>
      <c r="F25" s="38">
        <f>'GAAP IS'!F12</f>
        <v>153332000</v>
      </c>
      <c r="G25" s="38">
        <f>'GAAP IS'!G12</f>
        <v>173978000</v>
      </c>
      <c r="H25" s="38">
        <f>'GAAP IS'!H12</f>
        <v>204041000</v>
      </c>
      <c r="I25" s="38">
        <f>'GAAP IS'!I12</f>
        <v>230665000</v>
      </c>
      <c r="J25" s="38">
        <f>'GAAP IS'!J12</f>
        <v>261780000</v>
      </c>
      <c r="K25" s="38">
        <f>'GAAP IS'!K12</f>
        <v>269385000</v>
      </c>
      <c r="L25" s="38">
        <f>'GAAP IS'!L12</f>
        <v>361011000</v>
      </c>
      <c r="M25" s="38">
        <f>'GAAP IS'!M12</f>
        <v>354762000</v>
      </c>
      <c r="N25" s="38">
        <f>'GAAP IS'!N12</f>
        <v>364134000</v>
      </c>
      <c r="O25" s="38">
        <f>'GAAP IS'!O12</f>
        <v>361624000</v>
      </c>
      <c r="P25" s="38">
        <f>'GAAP IS'!P12</f>
        <v>399558000</v>
      </c>
      <c r="Q25" s="38">
        <f>'GAAP IS'!Q12</f>
        <v>380978000</v>
      </c>
      <c r="R25" s="38">
        <f>'GAAP IS'!R12</f>
        <v>445825000</v>
      </c>
      <c r="S25" s="38">
        <f>'GAAP IS'!S12</f>
        <v>496547000</v>
      </c>
      <c r="T25" s="38">
        <f>'GAAP IS'!T12</f>
        <v>591110000</v>
      </c>
      <c r="U25" s="38">
        <f>'GAAP IS'!U12</f>
        <v>576157000</v>
      </c>
      <c r="V25" s="38">
        <f>'GAAP IS'!V12</f>
        <v>659185000</v>
      </c>
      <c r="W25" s="38">
        <f>'GAAP IS'!W12</f>
        <v>698479000</v>
      </c>
      <c r="X25" s="38">
        <f>'GAAP IS'!X12</f>
        <v>866381000</v>
      </c>
      <c r="Y25" s="38">
        <v>783135000</v>
      </c>
      <c r="Z25" s="38">
        <v>876417000</v>
      </c>
      <c r="AA25" s="38">
        <f>'GAAP IS'!AA12</f>
        <v>933337000</v>
      </c>
      <c r="AC25" s="38">
        <f>'GAAP IS'!AD12</f>
        <v>509528000</v>
      </c>
      <c r="AD25" s="38">
        <f>'GAAP IS'!AE12</f>
        <v>870464000</v>
      </c>
      <c r="AE25" s="38">
        <f>'GAAP IS'!AF12</f>
        <v>1349292000</v>
      </c>
      <c r="AF25" s="38">
        <f>'GAAP IS'!AG12</f>
        <v>1587985000</v>
      </c>
      <c r="AG25" s="38">
        <f>'GAAP IS'!AH12</f>
        <v>2322999000</v>
      </c>
      <c r="AH25" s="38">
        <v>3224412000</v>
      </c>
    </row>
    <row r="26" ht="16.666666666666668" customHeight="1">
      <c r="A26" t="s" s="31">
        <v>66</v>
      </c>
      <c r="C26" s="39">
        <f>C24/C25</f>
        <v>-0.255108190159983</v>
      </c>
      <c r="D26" s="39">
        <f>D24/D25</f>
        <v>-0.168546500892472</v>
      </c>
      <c r="E26" s="39">
        <f>E24/E25</f>
        <v>-0.511003594338736</v>
      </c>
      <c r="F26" s="39">
        <f>F24/F25</f>
        <v>0.304717867111888</v>
      </c>
      <c r="G26" s="39">
        <f>G24/G25</f>
        <v>-0.0455172493073837</v>
      </c>
      <c r="H26" s="39">
        <f>H24/H25</f>
        <v>0.0152420346891066</v>
      </c>
      <c r="I26" s="39">
        <f>I24/I25</f>
        <v>0.0213859926733575</v>
      </c>
      <c r="J26" s="39">
        <f>J24/J25</f>
        <v>0.0542936817174727</v>
      </c>
      <c r="K26" s="39">
        <f>K24/K25</f>
        <v>-0.167392393785846</v>
      </c>
      <c r="L26" s="39">
        <f>L24/L25</f>
        <v>-0.0219716296733341</v>
      </c>
      <c r="M26" s="39">
        <f>M24/M25</f>
        <v>0.0112808023407242</v>
      </c>
      <c r="N26" s="39">
        <f>N24/N25</f>
        <v>-0.0804895999824241</v>
      </c>
      <c r="O26" s="39">
        <f>O24/O25</f>
        <v>-0.0513433842886534</v>
      </c>
      <c r="P26" s="39">
        <f>P24/P25</f>
        <v>-0.155256558497139</v>
      </c>
      <c r="Q26" s="39">
        <f>Q24/Q25</f>
        <v>-0.0168634409335972</v>
      </c>
      <c r="R26" s="39">
        <f>R24/R25</f>
        <v>0.0329920557617899</v>
      </c>
      <c r="S26" s="39">
        <f>S24/S25</f>
        <v>0.12072069713441</v>
      </c>
      <c r="T26" s="39">
        <f>T24/T25</f>
        <v>0.156668132834836</v>
      </c>
      <c r="U26" s="39">
        <f>U24/U25</f>
        <v>0.136257999121767</v>
      </c>
      <c r="V26" s="39">
        <f>V24/V25</f>
        <v>0.227260480745163</v>
      </c>
      <c r="W26" s="39">
        <f>W24/W25</f>
        <v>0.185529700964524</v>
      </c>
      <c r="X26" s="39">
        <f>X24/X25</f>
        <v>0.274495862674735</v>
      </c>
      <c r="Y26" s="39">
        <f>Y24/Y25</f>
        <v>0.221771469797672</v>
      </c>
      <c r="Z26" s="39">
        <f>Z24/Z25</f>
        <v>0.270419102299476</v>
      </c>
      <c r="AA26" s="39">
        <f>AA24/AA25</f>
        <v>0.282721988263618</v>
      </c>
      <c r="AC26" s="39">
        <f>AC24/AC25</f>
        <v>-0.13400244932565</v>
      </c>
      <c r="AD26" s="39">
        <f>AD24/AD25</f>
        <v>0.01647052606426</v>
      </c>
      <c r="AE26" s="39">
        <f>AE24/AE25</f>
        <v>-0.0580541498800853</v>
      </c>
      <c r="AF26" s="39">
        <f>AF24/AF25</f>
        <v>-0.0455397326234189</v>
      </c>
      <c r="AG26" s="39">
        <f>AG24/AG25</f>
        <v>0.163953751163905</v>
      </c>
      <c r="AH26" s="39">
        <v>0.241310043505607</v>
      </c>
    </row>
    <row r="27" ht="15" customHeight="1">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C27" s="30"/>
      <c r="AD27" s="30"/>
      <c r="AE27" s="30"/>
      <c r="AF27" s="30"/>
      <c r="AG27" s="30"/>
      <c r="AH27" s="30"/>
    </row>
    <row r="28" ht="15" customHeight="1">
      <c r="A28" t="s" s="31">
        <v>23</v>
      </c>
      <c r="C28" s="36">
        <f>'GAAP IS'!C17</f>
        <v>9695000</v>
      </c>
      <c r="D28" s="36">
        <f>'GAAP IS'!D17</f>
        <v>11652000</v>
      </c>
      <c r="E28" s="36">
        <f>'GAAP IS'!E17</f>
        <v>13678000</v>
      </c>
      <c r="F28" s="36">
        <f>'GAAP IS'!F17</f>
        <v>14806000</v>
      </c>
      <c r="G28" s="36">
        <f>'GAAP IS'!G17</f>
        <v>13498000</v>
      </c>
      <c r="H28" s="36">
        <f>'GAAP IS'!H17</f>
        <v>16802000</v>
      </c>
      <c r="I28" s="36">
        <f>'GAAP IS'!I17</f>
        <v>21368000</v>
      </c>
      <c r="J28" s="36">
        <f>'GAAP IS'!J17</f>
        <v>21910000</v>
      </c>
      <c r="K28" s="36">
        <f>'GAAP IS'!K17</f>
        <v>25201000</v>
      </c>
      <c r="L28" s="36">
        <f>'GAAP IS'!L17</f>
        <v>41849000</v>
      </c>
      <c r="M28" s="36">
        <f>'GAAP IS'!M17</f>
        <v>43371000</v>
      </c>
      <c r="N28" s="36">
        <f>'GAAP IS'!N17</f>
        <v>47393000</v>
      </c>
      <c r="O28" s="36">
        <f>'GAAP IS'!O17</f>
        <v>54359000</v>
      </c>
      <c r="P28" s="36">
        <f>'GAAP IS'!P17</f>
        <v>66508000</v>
      </c>
      <c r="Q28" s="36">
        <f>'GAAP IS'!Q17</f>
        <v>65229000</v>
      </c>
      <c r="R28" s="36">
        <f>'GAAP IS'!R17</f>
        <v>71247000</v>
      </c>
      <c r="S28" s="36">
        <f>'GAAP IS'!S17</f>
        <v>75671000</v>
      </c>
      <c r="T28" s="36">
        <f>'GAAP IS'!T17</f>
        <v>90203000</v>
      </c>
      <c r="U28" s="36">
        <f>'GAAP IS'!U17</f>
        <v>88209000</v>
      </c>
      <c r="V28" s="36">
        <f>'GAAP IS'!V17</f>
        <v>89166000</v>
      </c>
      <c r="W28" s="36">
        <f>'GAAP IS'!W17</f>
        <v>95146000</v>
      </c>
      <c r="X28" s="36">
        <f>'GAAP IS'!X17</f>
        <v>115960000</v>
      </c>
      <c r="Y28" s="36">
        <v>118398000</v>
      </c>
      <c r="Z28" s="36">
        <v>128345000</v>
      </c>
      <c r="AA28" s="36">
        <f>'GAAP IS'!AA17</f>
        <v>133807000</v>
      </c>
      <c r="AC28" s="36">
        <f>'GAAP IS'!AD17</f>
        <v>49831000</v>
      </c>
      <c r="AD28" s="36">
        <f>'GAAP IS'!AE17</f>
        <v>73578000</v>
      </c>
      <c r="AE28" s="36">
        <f>'GAAP IS'!AF17</f>
        <v>157814000</v>
      </c>
      <c r="AF28" s="36">
        <f>'GAAP IS'!AG17</f>
        <v>257343000</v>
      </c>
      <c r="AG28" s="36">
        <f>'GAAP IS'!AH17</f>
        <v>343249000</v>
      </c>
      <c r="AH28" s="36">
        <v>457849000</v>
      </c>
    </row>
    <row r="29" ht="15" customHeight="1">
      <c r="A29" t="s" s="14">
        <v>67</v>
      </c>
      <c r="C29" s="19">
        <v>-60000</v>
      </c>
      <c r="D29" s="19">
        <v>-82000</v>
      </c>
      <c r="E29" s="19">
        <v>-87000</v>
      </c>
      <c r="F29" s="19">
        <v>-40000</v>
      </c>
      <c r="G29" s="19">
        <v>-77000</v>
      </c>
      <c r="H29" s="19">
        <v>-85000</v>
      </c>
      <c r="I29" s="19">
        <v>-120000</v>
      </c>
      <c r="J29" s="19">
        <v>-153000</v>
      </c>
      <c r="K29" s="19">
        <v>-227000</v>
      </c>
      <c r="L29" s="19">
        <v>-108000</v>
      </c>
      <c r="M29" s="19">
        <v>-124000</v>
      </c>
      <c r="N29" s="19">
        <v>-145000</v>
      </c>
      <c r="O29" s="19">
        <v>-95000</v>
      </c>
      <c r="P29" s="19">
        <v>-108000</v>
      </c>
      <c r="Q29" s="19">
        <v>-100000</v>
      </c>
      <c r="R29" s="19">
        <v>-109000</v>
      </c>
      <c r="S29" s="19">
        <v>-99200</v>
      </c>
      <c r="T29" s="19">
        <v>-158200</v>
      </c>
      <c r="U29" s="19">
        <v>-58300</v>
      </c>
      <c r="V29" s="19">
        <v>-35100</v>
      </c>
      <c r="W29" s="19">
        <v>-32200</v>
      </c>
      <c r="X29" s="19">
        <v>-30000</v>
      </c>
      <c r="Y29" s="19">
        <v>-30000</v>
      </c>
      <c r="Z29" s="19">
        <v>-31000</v>
      </c>
      <c r="AA29" s="19">
        <v>-30000</v>
      </c>
      <c r="AC29" s="19">
        <v>-269000</v>
      </c>
      <c r="AD29" s="19">
        <v>-435000</v>
      </c>
      <c r="AE29" s="19">
        <v>-604000</v>
      </c>
      <c r="AF29" s="19">
        <v>-411873.94</v>
      </c>
      <c r="AG29" s="19">
        <v>-350800</v>
      </c>
      <c r="AH29" s="19">
        <v>-124000</v>
      </c>
    </row>
    <row r="30" ht="15" customHeight="1">
      <c r="A30" t="s" s="14">
        <v>68</v>
      </c>
      <c r="C30" s="19">
        <v>5000</v>
      </c>
      <c r="D30" s="19">
        <v>-32000</v>
      </c>
      <c r="E30" s="19">
        <v>-27000</v>
      </c>
      <c r="F30" s="19">
        <v>-28000</v>
      </c>
      <c r="G30" s="19">
        <v>-26000</v>
      </c>
      <c r="H30" s="19">
        <v>-287000</v>
      </c>
      <c r="I30" s="19">
        <v>-1446000</v>
      </c>
      <c r="J30" s="19">
        <v>-459000</v>
      </c>
      <c r="K30" s="19">
        <v>-356000</v>
      </c>
      <c r="L30" s="19">
        <v>-530000</v>
      </c>
      <c r="M30" s="19">
        <v>-650000</v>
      </c>
      <c r="N30" s="19">
        <v>-895000</v>
      </c>
      <c r="O30" s="19">
        <v>-912000</v>
      </c>
      <c r="P30" s="19">
        <v>-1033000</v>
      </c>
      <c r="Q30" s="19">
        <v>-1120000</v>
      </c>
      <c r="R30" s="19">
        <v>-1411000</v>
      </c>
      <c r="S30" s="19">
        <v>-1575000</v>
      </c>
      <c r="T30" s="19">
        <v>-1353000</v>
      </c>
      <c r="U30" s="19">
        <v>-165000</v>
      </c>
      <c r="V30" s="19">
        <v>-114000</v>
      </c>
      <c r="W30" s="19">
        <v>-262000</v>
      </c>
      <c r="X30" s="19">
        <v>-220000</v>
      </c>
      <c r="Y30" s="19">
        <v>-205000</v>
      </c>
      <c r="Z30" s="19">
        <v>-181000</v>
      </c>
      <c r="AA30" s="19">
        <v>-240000</v>
      </c>
      <c r="AC30" s="19">
        <v>-82000</v>
      </c>
      <c r="AD30" s="19">
        <v>-2218000</v>
      </c>
      <c r="AE30" s="19">
        <v>-2431000</v>
      </c>
      <c r="AF30" s="19">
        <v>-4476472.51031407</v>
      </c>
      <c r="AG30" s="19">
        <v>-3207000</v>
      </c>
      <c r="AH30" s="19">
        <v>-868000</v>
      </c>
    </row>
    <row r="31" ht="15" customHeight="1">
      <c r="A31" t="s" s="14">
        <v>69</v>
      </c>
      <c r="C31" s="16">
        <v>0</v>
      </c>
      <c r="D31" s="16">
        <v>0</v>
      </c>
      <c r="E31" s="16">
        <v>0</v>
      </c>
      <c r="F31" s="16">
        <v>0</v>
      </c>
      <c r="G31" s="16">
        <v>0</v>
      </c>
      <c r="H31" s="16">
        <v>0</v>
      </c>
      <c r="I31" s="16">
        <v>0</v>
      </c>
      <c r="J31" s="16">
        <v>0</v>
      </c>
      <c r="K31" s="16">
        <v>0</v>
      </c>
      <c r="L31" s="16">
        <v>0</v>
      </c>
      <c r="M31" s="16">
        <v>0</v>
      </c>
      <c r="N31" s="16">
        <v>0</v>
      </c>
      <c r="O31" s="16">
        <v>0</v>
      </c>
      <c r="P31" s="16">
        <v>0</v>
      </c>
      <c r="Q31" s="16">
        <v>0</v>
      </c>
      <c r="R31" s="16">
        <v>0</v>
      </c>
      <c r="S31" s="16">
        <v>0</v>
      </c>
      <c r="T31" s="16">
        <v>0</v>
      </c>
      <c r="U31" s="16">
        <v>0</v>
      </c>
      <c r="V31" s="16">
        <v>0</v>
      </c>
      <c r="W31" s="16">
        <v>0</v>
      </c>
      <c r="X31" s="16">
        <v>0</v>
      </c>
      <c r="Y31" s="16">
        <v>0</v>
      </c>
      <c r="Z31" s="16">
        <v>0</v>
      </c>
      <c r="AA31" s="16">
        <v>0</v>
      </c>
      <c r="AC31" s="16">
        <v>0</v>
      </c>
      <c r="AD31" s="16">
        <v>0</v>
      </c>
      <c r="AE31" s="16">
        <v>0</v>
      </c>
      <c r="AF31" s="16">
        <v>0</v>
      </c>
      <c r="AG31" s="16">
        <v>0</v>
      </c>
      <c r="AH31" s="16">
        <v>0</v>
      </c>
    </row>
    <row r="32" ht="15" customHeight="1">
      <c r="A32" t="s" s="31">
        <v>70</v>
      </c>
      <c r="C32" s="33">
        <f>SUM(C28:C31)</f>
        <v>9640000</v>
      </c>
      <c r="D32" s="33">
        <f>SUM(D28:D31)</f>
        <v>11538000</v>
      </c>
      <c r="E32" s="33">
        <f>SUM(E28:E31)</f>
        <v>13564000</v>
      </c>
      <c r="F32" s="33">
        <f>SUM(F28:F31)</f>
        <v>14738000</v>
      </c>
      <c r="G32" s="33">
        <f>SUM(G28:G31)</f>
        <v>13395000</v>
      </c>
      <c r="H32" s="33">
        <f>SUM(H28:H31)</f>
        <v>16430000</v>
      </c>
      <c r="I32" s="33">
        <f>SUM(I28:I31)</f>
        <v>19802000</v>
      </c>
      <c r="J32" s="33">
        <f>SUM(J28:J31)</f>
        <v>21298000</v>
      </c>
      <c r="K32" s="33">
        <f>SUM(K28:K31)</f>
        <v>24618000</v>
      </c>
      <c r="L32" s="33">
        <f>SUM(L28:L31)</f>
        <v>41211000</v>
      </c>
      <c r="M32" s="33">
        <f>SUM(M28:M31)</f>
        <v>42597000</v>
      </c>
      <c r="N32" s="33">
        <f>SUM(N28:N31)</f>
        <v>46353000</v>
      </c>
      <c r="O32" s="33">
        <f>SUM(O28:O31)</f>
        <v>53352000</v>
      </c>
      <c r="P32" s="33">
        <f>SUM(P28:P31)</f>
        <v>65367000</v>
      </c>
      <c r="Q32" s="33">
        <f>SUM(Q28:Q31)</f>
        <v>64009000</v>
      </c>
      <c r="R32" s="33">
        <f>SUM(R28:R31)</f>
        <v>69727000</v>
      </c>
      <c r="S32" s="33">
        <f>SUM(S28:S31)</f>
        <v>73996800</v>
      </c>
      <c r="T32" s="33">
        <f>SUM(T28:T31)</f>
        <v>88691800</v>
      </c>
      <c r="U32" s="33">
        <f>SUM(U28:U31)</f>
        <v>87985700</v>
      </c>
      <c r="V32" s="33">
        <f>SUM(V28:V31)</f>
        <v>89016900</v>
      </c>
      <c r="W32" s="33">
        <f>SUM(W28:W31)</f>
        <v>94851800</v>
      </c>
      <c r="X32" s="33">
        <f>SUM(X28:X31)</f>
        <v>115710000</v>
      </c>
      <c r="Y32" s="33">
        <v>118163000</v>
      </c>
      <c r="Z32" s="33">
        <v>128132435.96</v>
      </c>
      <c r="AA32" s="33">
        <v>133537157.45</v>
      </c>
      <c r="AC32" s="33">
        <f>SUM(AC28:AC31)</f>
        <v>49480000</v>
      </c>
      <c r="AD32" s="33">
        <f>SUM(AD28:AD31)</f>
        <v>70925000</v>
      </c>
      <c r="AE32" s="33">
        <f>SUM(AE28:AE31)</f>
        <v>154779000</v>
      </c>
      <c r="AF32" s="33">
        <f>SUM(AF28:AF31)</f>
        <v>252454653.549686</v>
      </c>
      <c r="AG32" s="33">
        <f>SUM(AG28:AG31)</f>
        <v>339691200</v>
      </c>
      <c r="AH32" s="33">
        <v>456857000</v>
      </c>
    </row>
    <row r="33" ht="15" customHeight="1">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C33" s="30"/>
      <c r="AD33" s="30"/>
      <c r="AE33" s="30"/>
      <c r="AF33" s="30"/>
      <c r="AG33" s="30"/>
      <c r="AH33" s="30"/>
    </row>
    <row r="34" ht="15" customHeight="1">
      <c r="A34" t="s" s="31">
        <v>24</v>
      </c>
      <c r="C34" s="36">
        <f>'GAAP IS'!C18</f>
        <v>25368000</v>
      </c>
      <c r="D34" s="36">
        <f>'GAAP IS'!D18</f>
        <v>31612000</v>
      </c>
      <c r="E34" s="36">
        <f>'GAAP IS'!E18</f>
        <v>33654000</v>
      </c>
      <c r="F34" s="36">
        <f>'GAAP IS'!F18</f>
        <v>31744000</v>
      </c>
      <c r="G34" s="36">
        <f>'GAAP IS'!G18</f>
        <v>33768000</v>
      </c>
      <c r="H34" s="36">
        <f>'GAAP IS'!H18</f>
        <v>41634000</v>
      </c>
      <c r="I34" s="36">
        <f>'GAAP IS'!I18</f>
        <v>104806000</v>
      </c>
      <c r="J34" s="36">
        <f>'GAAP IS'!J18</f>
        <v>69128000</v>
      </c>
      <c r="K34" s="36">
        <f>'GAAP IS'!K18</f>
        <v>78013000</v>
      </c>
      <c r="L34" s="36">
        <f>'GAAP IS'!L18</f>
        <v>94989000</v>
      </c>
      <c r="M34" s="36">
        <f>'GAAP IS'!M18</f>
        <v>110291000</v>
      </c>
      <c r="N34" s="36">
        <f>'GAAP IS'!N18</f>
        <v>135350000</v>
      </c>
      <c r="O34" s="36">
        <f>'GAAP IS'!O18</f>
        <v>144961000</v>
      </c>
      <c r="P34" s="36">
        <f>'GAAP IS'!P18</f>
        <v>156747000</v>
      </c>
      <c r="Q34" s="36">
        <f>'GAAP IS'!Q18</f>
        <v>161792000</v>
      </c>
      <c r="R34" s="36">
        <f>'GAAP IS'!R18</f>
        <v>152318000</v>
      </c>
      <c r="S34" s="36">
        <f>'GAAP IS'!S18</f>
        <v>132965000</v>
      </c>
      <c r="T34" s="36">
        <f>'GAAP IS'!T18</f>
        <v>119833000</v>
      </c>
      <c r="U34" s="36">
        <f>'GAAP IS'!U18</f>
        <v>124828000</v>
      </c>
      <c r="V34" s="36">
        <f>'GAAP IS'!V18</f>
        <v>124231000</v>
      </c>
      <c r="W34" s="36">
        <f>'GAAP IS'!W18</f>
        <v>134290000</v>
      </c>
      <c r="X34" s="36">
        <f>'GAAP IS'!X18</f>
        <v>148213000</v>
      </c>
      <c r="Y34" s="36">
        <v>152620000</v>
      </c>
      <c r="Z34" s="36">
        <v>154600000</v>
      </c>
      <c r="AA34" s="36">
        <f>'GAAP IS'!AA18</f>
        <v>168106000</v>
      </c>
      <c r="AC34" s="36">
        <f>'GAAP IS'!AD18</f>
        <v>122378000</v>
      </c>
      <c r="AD34" s="36">
        <f>'GAAP IS'!AE18</f>
        <v>249336000</v>
      </c>
      <c r="AE34" s="36">
        <f>'GAAP IS'!AF18</f>
        <v>418643000</v>
      </c>
      <c r="AF34" s="36">
        <f>'GAAP IS'!AG18</f>
        <v>615818000</v>
      </c>
      <c r="AG34" s="36">
        <f>'GAAP IS'!AH18</f>
        <v>501857000</v>
      </c>
      <c r="AH34" s="36">
        <v>589723000</v>
      </c>
    </row>
    <row r="35" ht="15" customHeight="1">
      <c r="A35" t="s" s="14">
        <v>67</v>
      </c>
      <c r="C35" s="19">
        <v>-1601000</v>
      </c>
      <c r="D35" s="19">
        <v>-1808000</v>
      </c>
      <c r="E35" s="19">
        <v>-2188000</v>
      </c>
      <c r="F35" s="19">
        <v>-1702000</v>
      </c>
      <c r="G35" s="19">
        <v>-3124000</v>
      </c>
      <c r="H35" s="19">
        <v>-2723000</v>
      </c>
      <c r="I35" s="19">
        <v>-3655000</v>
      </c>
      <c r="J35" s="19">
        <v>-5178000</v>
      </c>
      <c r="K35" s="19">
        <v>-7418000</v>
      </c>
      <c r="L35" s="19">
        <v>-9012000</v>
      </c>
      <c r="M35" s="19">
        <v>-10058000</v>
      </c>
      <c r="N35" s="19">
        <v>-13992000</v>
      </c>
      <c r="O35" s="19">
        <v>-17963000</v>
      </c>
      <c r="P35" s="19">
        <v>-20154000</v>
      </c>
      <c r="Q35" s="19">
        <v>-39167000</v>
      </c>
      <c r="R35" s="19">
        <v>-34737000</v>
      </c>
      <c r="S35" s="19">
        <v>-31676000</v>
      </c>
      <c r="T35" s="19">
        <v>-38530900</v>
      </c>
      <c r="U35" s="19">
        <v>-43841200</v>
      </c>
      <c r="V35" s="19">
        <v>-42875400</v>
      </c>
      <c r="W35" s="19">
        <v>-45391600</v>
      </c>
      <c r="X35" s="19">
        <v>-53683000</v>
      </c>
      <c r="Y35" s="19">
        <v>-58757000</v>
      </c>
      <c r="Z35" s="19">
        <v>-63283000</v>
      </c>
      <c r="AA35" s="19">
        <v>-64631000</v>
      </c>
      <c r="AC35" s="19">
        <v>-7299000</v>
      </c>
      <c r="AD35" s="19">
        <v>-14680000</v>
      </c>
      <c r="AE35" s="19">
        <v>-40480000</v>
      </c>
      <c r="AF35" s="19">
        <v>-112021051.79</v>
      </c>
      <c r="AG35" s="19">
        <v>-156924000</v>
      </c>
      <c r="AH35" s="19">
        <v>-221114000</v>
      </c>
    </row>
    <row r="36" ht="15" customHeight="1">
      <c r="A36" t="s" s="14">
        <v>68</v>
      </c>
      <c r="C36" s="19">
        <v>-3327000</v>
      </c>
      <c r="D36" s="19">
        <v>-3610000</v>
      </c>
      <c r="E36" s="19">
        <v>-3360000</v>
      </c>
      <c r="F36" s="19">
        <v>-1988000</v>
      </c>
      <c r="G36" s="19">
        <v>-2213000</v>
      </c>
      <c r="H36" s="19">
        <v>-2556000</v>
      </c>
      <c r="I36" s="19">
        <v>-52058000</v>
      </c>
      <c r="J36" s="19">
        <v>-19817000</v>
      </c>
      <c r="K36" s="19">
        <v>-20067000</v>
      </c>
      <c r="L36" s="19">
        <v>-21427000</v>
      </c>
      <c r="M36" s="19">
        <v>-33639000</v>
      </c>
      <c r="N36" s="19">
        <v>-41398000</v>
      </c>
      <c r="O36" s="19">
        <v>-43428000</v>
      </c>
      <c r="P36" s="19">
        <v>-48534000</v>
      </c>
      <c r="Q36" s="19">
        <v>-45040000</v>
      </c>
      <c r="R36" s="19">
        <v>-44394000</v>
      </c>
      <c r="S36" s="19">
        <v>-35135000</v>
      </c>
      <c r="T36" s="19">
        <v>-22567000</v>
      </c>
      <c r="U36" s="19">
        <v>-21104900</v>
      </c>
      <c r="V36" s="19">
        <v>-17789000</v>
      </c>
      <c r="W36" s="19">
        <v>-25972000</v>
      </c>
      <c r="X36" s="19">
        <v>-23677000</v>
      </c>
      <c r="Y36" s="19">
        <v>-21309000</v>
      </c>
      <c r="Z36" s="19">
        <v>-16749000</v>
      </c>
      <c r="AA36" s="19">
        <v>-24764000</v>
      </c>
      <c r="AC36" s="19">
        <v>-12285000</v>
      </c>
      <c r="AD36" s="19">
        <v>-76644000</v>
      </c>
      <c r="AE36" s="19">
        <v>-116531000</v>
      </c>
      <c r="AF36" s="19">
        <v>-181396505.092653</v>
      </c>
      <c r="AG36" s="19">
        <v>-96595900</v>
      </c>
      <c r="AH36" s="19">
        <v>-87707000</v>
      </c>
    </row>
    <row r="37" ht="15" customHeight="1">
      <c r="A37" t="s" s="14">
        <v>69</v>
      </c>
      <c r="C37" s="16">
        <v>0</v>
      </c>
      <c r="D37" s="16">
        <v>0</v>
      </c>
      <c r="E37" s="16">
        <v>0</v>
      </c>
      <c r="F37" s="16">
        <v>0</v>
      </c>
      <c r="G37" s="16">
        <v>0</v>
      </c>
      <c r="H37" s="16">
        <v>0</v>
      </c>
      <c r="I37" s="16">
        <v>0</v>
      </c>
      <c r="J37" s="16">
        <v>0</v>
      </c>
      <c r="K37" s="16">
        <v>0</v>
      </c>
      <c r="L37" s="16">
        <v>0</v>
      </c>
      <c r="M37" s="16">
        <v>0</v>
      </c>
      <c r="N37" s="16">
        <v>0</v>
      </c>
      <c r="O37" s="16">
        <v>0</v>
      </c>
      <c r="P37" s="16">
        <v>0</v>
      </c>
      <c r="Q37" s="16">
        <v>0</v>
      </c>
      <c r="R37" s="16">
        <v>0</v>
      </c>
      <c r="S37" s="16">
        <v>0</v>
      </c>
      <c r="T37" s="16">
        <v>0</v>
      </c>
      <c r="U37" s="16">
        <v>0</v>
      </c>
      <c r="V37" s="16">
        <v>0</v>
      </c>
      <c r="W37" s="16">
        <v>0</v>
      </c>
      <c r="X37" s="16">
        <v>0</v>
      </c>
      <c r="Y37" s="16">
        <v>0</v>
      </c>
      <c r="Z37" s="16">
        <v>0</v>
      </c>
      <c r="AA37" s="16">
        <v>0</v>
      </c>
      <c r="AC37" s="16">
        <v>0</v>
      </c>
      <c r="AD37" s="16">
        <v>0</v>
      </c>
      <c r="AE37" s="16">
        <v>0</v>
      </c>
      <c r="AF37" s="16">
        <v>0</v>
      </c>
      <c r="AG37" s="16">
        <v>0</v>
      </c>
      <c r="AH37" s="16">
        <v>0</v>
      </c>
    </row>
    <row r="38" ht="15" customHeight="1">
      <c r="A38" t="s" s="31">
        <v>71</v>
      </c>
      <c r="C38" s="33">
        <f>SUM(C34:C37)</f>
        <v>20440000</v>
      </c>
      <c r="D38" s="33">
        <f>SUM(D34:D37)</f>
        <v>26194000</v>
      </c>
      <c r="E38" s="33">
        <f>SUM(E34:E37)</f>
        <v>28106000</v>
      </c>
      <c r="F38" s="33">
        <f>SUM(F34:F37)</f>
        <v>28054000</v>
      </c>
      <c r="G38" s="33">
        <f>SUM(G34:G37)</f>
        <v>28431000</v>
      </c>
      <c r="H38" s="33">
        <f>SUM(H34:H37)</f>
        <v>36355000</v>
      </c>
      <c r="I38" s="33">
        <f>SUM(I34:I37)</f>
        <v>49093000</v>
      </c>
      <c r="J38" s="33">
        <f>SUM(J34:J37)</f>
        <v>44133000</v>
      </c>
      <c r="K38" s="33">
        <f>SUM(K34:K37)</f>
        <v>50528000</v>
      </c>
      <c r="L38" s="33">
        <f>SUM(L34:L37)</f>
        <v>64550000</v>
      </c>
      <c r="M38" s="33">
        <f>SUM(M34:M37)</f>
        <v>66594000</v>
      </c>
      <c r="N38" s="33">
        <f>SUM(N34:N37)</f>
        <v>79960000</v>
      </c>
      <c r="O38" s="33">
        <f>SUM(O34:O37)</f>
        <v>83570000</v>
      </c>
      <c r="P38" s="33">
        <f>SUM(P34:P37)</f>
        <v>88059000</v>
      </c>
      <c r="Q38" s="33">
        <f>SUM(Q34:Q37)</f>
        <v>77585000</v>
      </c>
      <c r="R38" s="33">
        <f>SUM(R34:R37)</f>
        <v>73187000</v>
      </c>
      <c r="S38" s="33">
        <f>SUM(S34:S37)</f>
        <v>66154000</v>
      </c>
      <c r="T38" s="33">
        <f>SUM(T34:T37)</f>
        <v>58735100</v>
      </c>
      <c r="U38" s="33">
        <f>SUM(U34:U37)</f>
        <v>59881900</v>
      </c>
      <c r="V38" s="33">
        <f>SUM(V34:V37)</f>
        <v>63566600</v>
      </c>
      <c r="W38" s="33">
        <f>SUM(W34:W37)</f>
        <v>62926400</v>
      </c>
      <c r="X38" s="33">
        <f>SUM(X34:X37)</f>
        <v>70853000</v>
      </c>
      <c r="Y38" s="33">
        <v>72554000</v>
      </c>
      <c r="Z38" s="33">
        <v>74568000</v>
      </c>
      <c r="AA38" s="33">
        <f>SUM(AA34:AA37)</f>
        <v>78711000</v>
      </c>
      <c r="AC38" s="33">
        <f>SUM(AC34:AC37)</f>
        <v>102794000</v>
      </c>
      <c r="AD38" s="33">
        <f>SUM(AD34:AD37)</f>
        <v>158012000</v>
      </c>
      <c r="AE38" s="33">
        <f>SUM(AE34:AE37)</f>
        <v>261632000</v>
      </c>
      <c r="AF38" s="33">
        <f>SUM(AF34:AF37)</f>
        <v>322400443.117347</v>
      </c>
      <c r="AG38" s="33">
        <f>SUM(AG34:AG37)</f>
        <v>248337100</v>
      </c>
      <c r="AH38" s="33">
        <v>280902000</v>
      </c>
    </row>
    <row r="39" ht="15"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C39" s="30"/>
      <c r="AD39" s="30"/>
      <c r="AE39" s="30"/>
      <c r="AF39" s="30"/>
      <c r="AG39" s="30"/>
      <c r="AH39" s="30"/>
    </row>
    <row r="40" ht="16.666666666666668" customHeight="1">
      <c r="A40" t="s" s="31">
        <v>25</v>
      </c>
      <c r="C40" s="36">
        <f>'GAAP IS'!C19</f>
        <v>5219000</v>
      </c>
      <c r="D40" s="36">
        <f>'GAAP IS'!D19</f>
        <v>7651000</v>
      </c>
      <c r="E40" s="36">
        <f>'GAAP IS'!E19</f>
        <v>7108000</v>
      </c>
      <c r="F40" s="36">
        <f>'GAAP IS'!F19</f>
        <v>5066000</v>
      </c>
      <c r="G40" s="36">
        <f>'GAAP IS'!G19</f>
        <v>22582000</v>
      </c>
      <c r="H40" s="36">
        <f>'GAAP IS'!H19</f>
        <v>39112000</v>
      </c>
      <c r="I40" s="36">
        <f>'GAAP IS'!I19</f>
        <v>58184000</v>
      </c>
      <c r="J40" s="36">
        <f>'GAAP IS'!J19</f>
        <v>62312000</v>
      </c>
      <c r="K40" s="36">
        <f>'GAAP IS'!K19</f>
        <v>63960000</v>
      </c>
      <c r="L40" s="36">
        <f>'GAAP IS'!L19</f>
        <v>143476000</v>
      </c>
      <c r="M40" s="36">
        <f>'GAAP IS'!M19</f>
        <v>156214000</v>
      </c>
      <c r="N40" s="36">
        <f>'GAAP IS'!N19</f>
        <v>168693000</v>
      </c>
      <c r="O40" s="36">
        <f>'GAAP IS'!O19</f>
        <v>163873000</v>
      </c>
      <c r="P40" s="36">
        <f>'GAAP IS'!P19</f>
        <v>188334000</v>
      </c>
      <c r="Q40" s="36">
        <f>'GAAP IS'!Q19</f>
        <v>140942000</v>
      </c>
      <c r="R40" s="36">
        <f>'GAAP IS'!R19</f>
        <v>145131000</v>
      </c>
      <c r="S40" s="36">
        <f>'GAAP IS'!S19</f>
        <v>146866000</v>
      </c>
      <c r="T40" s="36">
        <f>'GAAP IS'!T19</f>
        <v>161265000</v>
      </c>
      <c r="U40" s="36">
        <f>'GAAP IS'!U19</f>
        <v>132950000</v>
      </c>
      <c r="V40" s="36">
        <f>'GAAP IS'!V19</f>
        <v>135324000</v>
      </c>
      <c r="W40" s="36">
        <f>'GAAP IS'!W19</f>
        <v>145233000</v>
      </c>
      <c r="X40" s="36">
        <f>'GAAP IS'!X19</f>
        <v>136038000</v>
      </c>
      <c r="Y40" s="36">
        <v>74022000</v>
      </c>
      <c r="Z40" s="36">
        <v>79554000</v>
      </c>
      <c r="AA40" s="36">
        <f>'GAAP IS'!AA19</f>
        <v>78491000</v>
      </c>
      <c r="AC40" s="36">
        <f>'GAAP IS'!AD19</f>
        <v>25044000</v>
      </c>
      <c r="AD40" s="36">
        <f>'GAAP IS'!AE19</f>
        <v>182190000</v>
      </c>
      <c r="AE40" s="36">
        <f>'GAAP IS'!AF19</f>
        <v>532343000</v>
      </c>
      <c r="AF40" s="36">
        <f>'GAAP IS'!AG19</f>
        <v>638280000</v>
      </c>
      <c r="AG40" s="36">
        <f>'GAAP IS'!AH19</f>
        <v>576405000</v>
      </c>
      <c r="AH40" s="36">
        <v>434847000</v>
      </c>
    </row>
    <row r="41" ht="16.666666666666668" customHeight="1">
      <c r="A41" t="s" s="14">
        <v>67</v>
      </c>
      <c r="C41" s="19">
        <v>-388000</v>
      </c>
      <c r="D41" s="19">
        <v>-457000</v>
      </c>
      <c r="E41" s="19">
        <v>-503000</v>
      </c>
      <c r="F41" s="19">
        <v>-237000</v>
      </c>
      <c r="G41" s="19">
        <v>-406000</v>
      </c>
      <c r="H41" s="19">
        <v>-439000</v>
      </c>
      <c r="I41" s="19">
        <v>-475000</v>
      </c>
      <c r="J41" s="19">
        <v>-636000</v>
      </c>
      <c r="K41" s="19">
        <v>-482000</v>
      </c>
      <c r="L41" s="19">
        <v>-2376616</v>
      </c>
      <c r="M41" s="19">
        <v>-2372076</v>
      </c>
      <c r="N41" s="19">
        <v>-2313513.27147403</v>
      </c>
      <c r="O41" s="19">
        <v>-2198938</v>
      </c>
      <c r="P41" s="19">
        <v>-2160525.01</v>
      </c>
      <c r="Q41" s="19">
        <v>-5890000</v>
      </c>
      <c r="R41" s="19">
        <v>-7773200</v>
      </c>
      <c r="S41" s="19">
        <v>-7680800</v>
      </c>
      <c r="T41" s="19">
        <v>-720900</v>
      </c>
      <c r="U41" s="19">
        <v>-683200</v>
      </c>
      <c r="V41" s="19">
        <v>-757000</v>
      </c>
      <c r="W41" s="19">
        <v>-686000</v>
      </c>
      <c r="X41" s="19">
        <v>-664000</v>
      </c>
      <c r="Y41" s="19">
        <v>-117000</v>
      </c>
      <c r="Z41" s="19">
        <v>-118000</v>
      </c>
      <c r="AA41" s="19">
        <v>-117000</v>
      </c>
      <c r="AC41" s="19">
        <v>-1585000</v>
      </c>
      <c r="AD41" s="19">
        <v>-1956000</v>
      </c>
      <c r="AE41" s="19">
        <v>-7544205.27147403</v>
      </c>
      <c r="AF41" s="19">
        <v>-18022876.21</v>
      </c>
      <c r="AG41" s="19">
        <v>-9842000</v>
      </c>
      <c r="AH41" s="19">
        <v>-1585000</v>
      </c>
    </row>
    <row r="42" ht="16.666666666666668" customHeight="1">
      <c r="A42" t="s" s="14">
        <v>68</v>
      </c>
      <c r="C42" s="19">
        <v>-1291000</v>
      </c>
      <c r="D42" s="19">
        <v>-963000</v>
      </c>
      <c r="E42" s="19">
        <v>-918000</v>
      </c>
      <c r="F42" s="19">
        <v>-868000</v>
      </c>
      <c r="G42" s="19">
        <v>-760000</v>
      </c>
      <c r="H42" s="19">
        <v>-581000</v>
      </c>
      <c r="I42" s="19">
        <v>-10568000</v>
      </c>
      <c r="J42" s="19">
        <v>-5183000</v>
      </c>
      <c r="K42" s="19">
        <v>-5024000</v>
      </c>
      <c r="L42" s="19">
        <v>-4632722.96</v>
      </c>
      <c r="M42" s="19">
        <v>-5998000</v>
      </c>
      <c r="N42" s="19">
        <v>-7569000</v>
      </c>
      <c r="O42" s="19">
        <v>-8128000</v>
      </c>
      <c r="P42" s="19">
        <v>-5549000</v>
      </c>
      <c r="Q42" s="19">
        <v>-5840000</v>
      </c>
      <c r="R42" s="19">
        <v>-6397000</v>
      </c>
      <c r="S42" s="19">
        <v>-5465000</v>
      </c>
      <c r="T42" s="19">
        <v>-4305000</v>
      </c>
      <c r="U42" s="19">
        <v>-3858000</v>
      </c>
      <c r="V42" s="19">
        <v>-2746000</v>
      </c>
      <c r="W42" s="19">
        <v>-5195000</v>
      </c>
      <c r="X42" s="19">
        <v>-4482000</v>
      </c>
      <c r="Y42" s="19">
        <v>-3749000</v>
      </c>
      <c r="Z42" s="19">
        <v>-3109000</v>
      </c>
      <c r="AA42" s="19">
        <v>-5076000</v>
      </c>
      <c r="AC42" s="19">
        <v>-4040000</v>
      </c>
      <c r="AD42" s="19">
        <v>-17092000</v>
      </c>
      <c r="AE42" s="19">
        <v>-23223722.96</v>
      </c>
      <c r="AF42" s="19">
        <v>-25913527.4109423</v>
      </c>
      <c r="AG42" s="19">
        <v>-16374000</v>
      </c>
      <c r="AH42" s="19">
        <v>-16535000</v>
      </c>
    </row>
    <row r="43" ht="14.166666666666666" customHeight="1">
      <c r="A43" t="s" s="14">
        <v>72</v>
      </c>
      <c r="C43" s="19">
        <v>0</v>
      </c>
      <c r="D43" s="19">
        <v>0</v>
      </c>
      <c r="E43" s="19">
        <v>0</v>
      </c>
      <c r="F43" s="19">
        <v>0</v>
      </c>
      <c r="G43" s="19">
        <v>-14261000</v>
      </c>
      <c r="H43" s="19">
        <v>-17039000</v>
      </c>
      <c r="I43" s="19">
        <v>-16668000</v>
      </c>
      <c r="J43" s="19">
        <v>-16853000</v>
      </c>
      <c r="K43" s="19">
        <v>-17038521.82</v>
      </c>
      <c r="L43" s="19">
        <v>-87673105</v>
      </c>
      <c r="M43" s="19">
        <v>-119039009.12</v>
      </c>
      <c r="N43" s="19">
        <v>-119517354.29</v>
      </c>
      <c r="O43" s="19">
        <v>-128205276.96</v>
      </c>
      <c r="P43" s="19">
        <v>-147516237.57</v>
      </c>
      <c r="Q43" s="19">
        <v>-112961000</v>
      </c>
      <c r="R43" s="19">
        <v>-110467400</v>
      </c>
      <c r="S43" s="19">
        <v>-115373000</v>
      </c>
      <c r="T43" s="19">
        <v>-134167300</v>
      </c>
      <c r="U43" s="19">
        <v>-111829000</v>
      </c>
      <c r="V43" s="19">
        <v>-114226000</v>
      </c>
      <c r="W43" s="19">
        <v>-121518600</v>
      </c>
      <c r="X43" s="19">
        <v>-101032000</v>
      </c>
      <c r="Y43" s="19">
        <v>-46975000</v>
      </c>
      <c r="Z43" s="19">
        <v>-49428000</v>
      </c>
      <c r="AA43" s="19">
        <v>-49033000</v>
      </c>
      <c r="AC43" s="19">
        <v>0</v>
      </c>
      <c r="AD43" s="19">
        <v>-64821000</v>
      </c>
      <c r="AE43" s="19">
        <v>-343267990.23</v>
      </c>
      <c r="AF43" s="19">
        <v>-499150407.51</v>
      </c>
      <c r="AG43" s="19">
        <v>-475595300</v>
      </c>
      <c r="AH43" s="19">
        <v>-318954000</v>
      </c>
    </row>
    <row r="44" ht="16.666666666666668" customHeight="1">
      <c r="A44" t="s" s="14">
        <v>69</v>
      </c>
      <c r="C44" s="16">
        <v>0</v>
      </c>
      <c r="D44" s="16">
        <v>0</v>
      </c>
      <c r="E44" s="16">
        <v>0</v>
      </c>
      <c r="F44" s="16">
        <v>0</v>
      </c>
      <c r="G44" s="16">
        <v>0</v>
      </c>
      <c r="H44" s="16">
        <v>-941756</v>
      </c>
      <c r="I44" s="16">
        <v>0</v>
      </c>
      <c r="J44" s="16">
        <v>0</v>
      </c>
      <c r="K44" s="16">
        <v>0</v>
      </c>
      <c r="L44" s="16">
        <v>0</v>
      </c>
      <c r="M44" s="16">
        <v>0</v>
      </c>
      <c r="N44" s="16">
        <v>0</v>
      </c>
      <c r="O44" s="16">
        <v>0</v>
      </c>
      <c r="P44" s="16">
        <v>-1929678</v>
      </c>
      <c r="Q44" s="16">
        <v>0</v>
      </c>
      <c r="R44" s="16">
        <v>0</v>
      </c>
      <c r="S44" s="16">
        <v>0</v>
      </c>
      <c r="T44" s="16">
        <v>0</v>
      </c>
      <c r="U44" s="16">
        <v>0</v>
      </c>
      <c r="V44" s="16">
        <v>0</v>
      </c>
      <c r="W44" s="16">
        <v>0</v>
      </c>
      <c r="X44" s="16">
        <v>0</v>
      </c>
      <c r="Y44" s="16">
        <v>0</v>
      </c>
      <c r="Z44" s="16">
        <v>0</v>
      </c>
      <c r="AA44" s="16">
        <v>0</v>
      </c>
      <c r="AC44" s="16">
        <v>0</v>
      </c>
      <c r="AD44" s="16">
        <v>-941756</v>
      </c>
      <c r="AE44" s="16">
        <v>0</v>
      </c>
      <c r="AF44" s="16">
        <v>-1929678</v>
      </c>
      <c r="AG44" s="16">
        <v>0</v>
      </c>
      <c r="AH44" s="16">
        <v>0</v>
      </c>
    </row>
    <row r="45" ht="16.666666666666668" customHeight="1">
      <c r="A45" t="s" s="31">
        <v>73</v>
      </c>
      <c r="C45" s="33">
        <f>SUM(C40:C44)</f>
        <v>3540000</v>
      </c>
      <c r="D45" s="33">
        <f>SUM(D40:D44)</f>
        <v>6231000</v>
      </c>
      <c r="E45" s="33">
        <f>SUM(E40:E44)</f>
        <v>5687000</v>
      </c>
      <c r="F45" s="33">
        <f>SUM(F40:F44)</f>
        <v>3961000</v>
      </c>
      <c r="G45" s="33">
        <f>SUM(G40:G44)</f>
        <v>7155000</v>
      </c>
      <c r="H45" s="33">
        <f>SUM(H40:H44)</f>
        <v>20111244</v>
      </c>
      <c r="I45" s="33">
        <f>SUM(I40:I44)</f>
        <v>30473000</v>
      </c>
      <c r="J45" s="33">
        <f>SUM(J40:J44)</f>
        <v>39640000</v>
      </c>
      <c r="K45" s="33">
        <f>SUM(K40:K44)</f>
        <v>41415478.18</v>
      </c>
      <c r="L45" s="33">
        <f>SUM(L40:L44)</f>
        <v>48793556.04</v>
      </c>
      <c r="M45" s="33">
        <f>SUM(M40:M44)</f>
        <v>28804914.88</v>
      </c>
      <c r="N45" s="33">
        <f>SUM(N40:N44)</f>
        <v>39293132.438526</v>
      </c>
      <c r="O45" s="33">
        <f>SUM(O40:O44)</f>
        <v>25340785.04</v>
      </c>
      <c r="P45" s="33">
        <f>SUM(P40:P44)</f>
        <v>31178559.42</v>
      </c>
      <c r="Q45" s="33">
        <f>SUM(Q40:Q44)</f>
        <v>16251000</v>
      </c>
      <c r="R45" s="33">
        <f>SUM(R40:R44)</f>
        <v>20493400</v>
      </c>
      <c r="S45" s="33">
        <f>SUM(S40:S44)</f>
        <v>18347200</v>
      </c>
      <c r="T45" s="33">
        <f>SUM(T40:T44)</f>
        <v>22071800</v>
      </c>
      <c r="U45" s="33">
        <f>SUM(U40:U44)</f>
        <v>16579800</v>
      </c>
      <c r="V45" s="33">
        <f>SUM(V40:V44)</f>
        <v>17595000</v>
      </c>
      <c r="W45" s="33">
        <f>SUM(W40:W44)</f>
        <v>17833400</v>
      </c>
      <c r="X45" s="33">
        <f>SUM(X40:X44)</f>
        <v>29860000</v>
      </c>
      <c r="Y45" s="33">
        <v>23181000</v>
      </c>
      <c r="Z45" s="33">
        <v>26899599.99</v>
      </c>
      <c r="AA45" s="33">
        <v>24264748.37</v>
      </c>
      <c r="AC45" s="33">
        <f>SUM(AC40:AC44)</f>
        <v>19419000</v>
      </c>
      <c r="AD45" s="33">
        <f>SUM(AD40:AD44)</f>
        <v>97379244</v>
      </c>
      <c r="AE45" s="33">
        <f>SUM(AE40:AE44)</f>
        <v>158307081.538526</v>
      </c>
      <c r="AF45" s="33">
        <f>SUM(AF40:AF44)</f>
        <v>93263510.8690577</v>
      </c>
      <c r="AG45" s="33">
        <f>SUM(AG40:AG44)</f>
        <v>74593700</v>
      </c>
      <c r="AH45" s="33">
        <v>97773634.76</v>
      </c>
    </row>
    <row r="46" ht="15" customHeight="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C46" s="30"/>
      <c r="AD46" s="30"/>
      <c r="AE46" s="30"/>
      <c r="AF46" s="30"/>
      <c r="AG46" s="30"/>
      <c r="AH46" s="30"/>
    </row>
    <row r="47" ht="14.166666666666666" customHeight="1">
      <c r="A47" t="s" s="31">
        <v>26</v>
      </c>
      <c r="C47" s="36">
        <f>'GAAP IS'!C20</f>
        <v>27704000</v>
      </c>
      <c r="D47" s="36">
        <f>'GAAP IS'!D20</f>
        <v>30688000</v>
      </c>
      <c r="E47" s="36">
        <f>'GAAP IS'!E20</f>
        <v>31399000</v>
      </c>
      <c r="F47" s="36">
        <f>'GAAP IS'!F20</f>
        <v>31439000</v>
      </c>
      <c r="G47" s="36">
        <f>'GAAP IS'!G20</f>
        <v>32273000</v>
      </c>
      <c r="H47" s="36">
        <f>'GAAP IS'!H20</f>
        <v>40916000</v>
      </c>
      <c r="I47" s="36">
        <f>'GAAP IS'!I20</f>
        <v>179999000</v>
      </c>
      <c r="J47" s="36">
        <f>'GAAP IS'!J20</f>
        <v>130561000</v>
      </c>
      <c r="K47" s="36">
        <f>'GAAP IS'!K20</f>
        <v>136204000</v>
      </c>
      <c r="L47" s="36">
        <f>'GAAP IS'!L20</f>
        <v>141292000</v>
      </c>
      <c r="M47" s="36">
        <f>'GAAP IS'!M20</f>
        <v>142466000</v>
      </c>
      <c r="N47" s="36">
        <f>'GAAP IS'!N20</f>
        <v>157531000</v>
      </c>
      <c r="O47" s="36">
        <f>'GAAP IS'!O20</f>
        <v>160972000</v>
      </c>
      <c r="P47" s="36">
        <f>'GAAP IS'!P20</f>
        <v>158639000</v>
      </c>
      <c r="Q47" s="36">
        <f>'GAAP IS'!Q20</f>
        <v>139266000</v>
      </c>
      <c r="R47" s="36">
        <f>'GAAP IS'!R20</f>
        <v>127521000</v>
      </c>
      <c r="S47" s="36">
        <f>'GAAP IS'!S20</f>
        <v>140334000</v>
      </c>
      <c r="T47" s="36">
        <f>'GAAP IS'!T20</f>
        <v>132777000</v>
      </c>
      <c r="U47" s="36">
        <f>'GAAP IS'!U20</f>
        <v>128721000</v>
      </c>
      <c r="V47" s="36">
        <f>'GAAP IS'!V20</f>
        <v>123459000</v>
      </c>
      <c r="W47" s="36">
        <f>'GAAP IS'!W20</f>
        <v>138482000</v>
      </c>
      <c r="X47" s="36">
        <f>'GAAP IS'!X20</f>
        <v>139412000</v>
      </c>
      <c r="Y47" s="36">
        <v>134303000</v>
      </c>
      <c r="Z47" s="36">
        <v>132856000</v>
      </c>
      <c r="AA47" s="36">
        <f>'GAAP IS'!AA20</f>
        <v>144941000</v>
      </c>
      <c r="AC47" s="36">
        <f>'GAAP IS'!AD20</f>
        <v>121230000</v>
      </c>
      <c r="AD47" s="36">
        <f>'GAAP IS'!AE20</f>
        <v>383749000</v>
      </c>
      <c r="AE47" s="36">
        <f>'GAAP IS'!AF20</f>
        <v>577493000</v>
      </c>
      <c r="AF47" s="36">
        <f>'GAAP IS'!AG20</f>
        <v>586398000</v>
      </c>
      <c r="AG47" s="36">
        <f>'GAAP IS'!AH20</f>
        <v>525291000</v>
      </c>
      <c r="AH47" s="36">
        <v>545053000</v>
      </c>
    </row>
    <row r="48" ht="15" customHeight="1">
      <c r="A48" t="s" s="14">
        <v>67</v>
      </c>
      <c r="C48" s="19">
        <v>-62000</v>
      </c>
      <c r="D48" s="19">
        <v>-85000</v>
      </c>
      <c r="E48" s="19">
        <v>-99000</v>
      </c>
      <c r="F48" s="19">
        <v>-44000</v>
      </c>
      <c r="G48" s="19">
        <v>-113000</v>
      </c>
      <c r="H48" s="19">
        <v>-104000</v>
      </c>
      <c r="I48" s="19">
        <v>-771000</v>
      </c>
      <c r="J48" s="19">
        <v>-1920000</v>
      </c>
      <c r="K48" s="19">
        <v>-2414000</v>
      </c>
      <c r="L48" s="19">
        <v>-467000</v>
      </c>
      <c r="M48" s="19">
        <v>-549000</v>
      </c>
      <c r="N48" s="19">
        <v>-664000</v>
      </c>
      <c r="O48" s="19">
        <v>-625000</v>
      </c>
      <c r="P48" s="19">
        <v>-581000</v>
      </c>
      <c r="Q48" s="19">
        <v>-911000</v>
      </c>
      <c r="R48" s="19">
        <v>-660000</v>
      </c>
      <c r="S48" s="19">
        <v>-604200</v>
      </c>
      <c r="T48" s="19">
        <v>-961600</v>
      </c>
      <c r="U48" s="19">
        <v>-605800</v>
      </c>
      <c r="V48" s="19">
        <v>-616100</v>
      </c>
      <c r="W48" s="19">
        <v>-605200</v>
      </c>
      <c r="X48" s="19">
        <v>-573000</v>
      </c>
      <c r="Y48" s="19">
        <v>-571000</v>
      </c>
      <c r="Z48" s="19">
        <v>-580000</v>
      </c>
      <c r="AA48" s="19">
        <v>-550000</v>
      </c>
      <c r="AC48" s="19">
        <v>-290000</v>
      </c>
      <c r="AD48" s="19">
        <v>-2908000</v>
      </c>
      <c r="AE48" s="19">
        <v>-4094000</v>
      </c>
      <c r="AF48" s="19">
        <v>-2777451.42</v>
      </c>
      <c r="AG48" s="19">
        <v>-2787700</v>
      </c>
      <c r="AH48" s="19">
        <v>-2330000</v>
      </c>
    </row>
    <row r="49" ht="15" customHeight="1">
      <c r="A49" t="s" s="14">
        <v>68</v>
      </c>
      <c r="C49" s="19">
        <v>-3812000</v>
      </c>
      <c r="D49" s="19">
        <v>-3689000</v>
      </c>
      <c r="E49" s="19">
        <v>-3665000</v>
      </c>
      <c r="F49" s="19">
        <v>-2496000</v>
      </c>
      <c r="G49" s="19">
        <v>-3204000</v>
      </c>
      <c r="H49" s="19">
        <v>-3097000</v>
      </c>
      <c r="I49" s="19">
        <v>-115567000</v>
      </c>
      <c r="J49" s="19">
        <v>-74685000</v>
      </c>
      <c r="K49" s="19">
        <v>-67742000</v>
      </c>
      <c r="L49" s="19">
        <v>-61947000</v>
      </c>
      <c r="M49" s="19">
        <v>-58100000</v>
      </c>
      <c r="N49" s="19">
        <v>-61008000</v>
      </c>
      <c r="O49" s="19">
        <v>-67340000</v>
      </c>
      <c r="P49" s="19">
        <v>-66659000</v>
      </c>
      <c r="Q49" s="19">
        <v>-54789000</v>
      </c>
      <c r="R49" s="19">
        <v>-51135330</v>
      </c>
      <c r="S49" s="19">
        <v>-70184000</v>
      </c>
      <c r="T49" s="19">
        <v>-61939000</v>
      </c>
      <c r="U49" s="19">
        <v>-51947000</v>
      </c>
      <c r="V49" s="19">
        <v>-44264000</v>
      </c>
      <c r="W49" s="19">
        <v>-62804000</v>
      </c>
      <c r="X49" s="19">
        <v>-57719000</v>
      </c>
      <c r="Y49" s="19">
        <v>-50344000</v>
      </c>
      <c r="Z49" s="19">
        <v>-45456000</v>
      </c>
      <c r="AA49" s="19">
        <v>-55773000</v>
      </c>
      <c r="AC49" s="19">
        <v>-13662000</v>
      </c>
      <c r="AD49" s="19">
        <v>-196553000</v>
      </c>
      <c r="AE49" s="19">
        <v>-248797000</v>
      </c>
      <c r="AF49" s="19">
        <v>-239922581.086091</v>
      </c>
      <c r="AG49" s="19">
        <v>-228334000</v>
      </c>
      <c r="AH49" s="19">
        <v>-216323000</v>
      </c>
    </row>
    <row r="50" ht="15" customHeight="1">
      <c r="A50" t="s" s="14">
        <v>69</v>
      </c>
      <c r="C50" s="16">
        <v>0</v>
      </c>
      <c r="D50" s="16">
        <v>0</v>
      </c>
      <c r="E50" s="16">
        <v>0</v>
      </c>
      <c r="F50" s="16">
        <v>0</v>
      </c>
      <c r="G50" s="16">
        <v>-1191000</v>
      </c>
      <c r="H50" s="16">
        <v>-2029000</v>
      </c>
      <c r="I50" s="16">
        <v>-12953000</v>
      </c>
      <c r="J50" s="16">
        <v>-3582000</v>
      </c>
      <c r="K50" s="16">
        <v>-209000</v>
      </c>
      <c r="L50" s="16">
        <v>-94000</v>
      </c>
      <c r="M50" s="16">
        <v>-25000</v>
      </c>
      <c r="N50" s="16">
        <v>-415000</v>
      </c>
      <c r="O50" s="16">
        <v>-5000</v>
      </c>
      <c r="P50" s="16">
        <v>-3273000</v>
      </c>
      <c r="Q50" s="16">
        <v>-2858000</v>
      </c>
      <c r="R50" s="16">
        <v>-517200</v>
      </c>
      <c r="S50" s="16">
        <v>66400</v>
      </c>
      <c r="T50" s="16">
        <v>0</v>
      </c>
      <c r="U50" s="16">
        <v>0</v>
      </c>
      <c r="V50" s="16">
        <v>0</v>
      </c>
      <c r="W50" s="16">
        <v>0</v>
      </c>
      <c r="X50" s="16">
        <v>0</v>
      </c>
      <c r="Y50" s="16">
        <v>0</v>
      </c>
      <c r="Z50" s="16">
        <v>0</v>
      </c>
      <c r="AA50" s="16">
        <v>0</v>
      </c>
      <c r="AC50" s="16">
        <v>0</v>
      </c>
      <c r="AD50" s="16">
        <v>-19755000</v>
      </c>
      <c r="AE50" s="16">
        <v>-743000</v>
      </c>
      <c r="AF50" s="16">
        <v>-6653162.69</v>
      </c>
      <c r="AG50" s="16">
        <v>66400</v>
      </c>
      <c r="AH50" s="16">
        <v>0</v>
      </c>
    </row>
    <row r="51" ht="15" customHeight="1">
      <c r="A51" t="s" s="31">
        <v>74</v>
      </c>
      <c r="C51" s="33">
        <f>SUM(C47:C50)</f>
        <v>23830000</v>
      </c>
      <c r="D51" s="33">
        <f>SUM(D47:D50)</f>
        <v>26914000</v>
      </c>
      <c r="E51" s="33">
        <f>SUM(E47:E50)</f>
        <v>27635000</v>
      </c>
      <c r="F51" s="33">
        <f>SUM(F47:F50)</f>
        <v>28899000</v>
      </c>
      <c r="G51" s="33">
        <f>SUM(G47:G50)</f>
        <v>27765000</v>
      </c>
      <c r="H51" s="33">
        <f>SUM(H47:H50)</f>
        <v>35686000</v>
      </c>
      <c r="I51" s="33">
        <f>SUM(I47:I50)</f>
        <v>50708000</v>
      </c>
      <c r="J51" s="33">
        <f>SUM(J47:J50)</f>
        <v>50374000</v>
      </c>
      <c r="K51" s="33">
        <f>SUM(K47:K50)</f>
        <v>65839000</v>
      </c>
      <c r="L51" s="33">
        <f>SUM(L47:L50)</f>
        <v>78784000</v>
      </c>
      <c r="M51" s="33">
        <f>SUM(M47:M50)</f>
        <v>83792000</v>
      </c>
      <c r="N51" s="33">
        <f>SUM(N47:N50)</f>
        <v>95444000</v>
      </c>
      <c r="O51" s="33">
        <f>SUM(O47:O50)</f>
        <v>93002000</v>
      </c>
      <c r="P51" s="33">
        <f>SUM(P47:P50)</f>
        <v>88126000</v>
      </c>
      <c r="Q51" s="33">
        <f>SUM(Q47:Q50)</f>
        <v>80708000</v>
      </c>
      <c r="R51" s="33">
        <f>SUM(R47:R50)</f>
        <v>75208470</v>
      </c>
      <c r="S51" s="33">
        <f>SUM(S47:S50)</f>
        <v>69612200</v>
      </c>
      <c r="T51" s="33">
        <f>SUM(T47:T50)</f>
        <v>69876400</v>
      </c>
      <c r="U51" s="33">
        <f>SUM(U47:U50)</f>
        <v>76168200</v>
      </c>
      <c r="V51" s="33">
        <f>SUM(V47:V50)</f>
        <v>78578900</v>
      </c>
      <c r="W51" s="33">
        <f>SUM(W47:W50)</f>
        <v>75072800</v>
      </c>
      <c r="X51" s="33">
        <f>SUM(X47:X50)</f>
        <v>81120000</v>
      </c>
      <c r="Y51" s="33">
        <v>83388000</v>
      </c>
      <c r="Z51" s="33">
        <v>86819062.28</v>
      </c>
      <c r="AA51" s="33">
        <v>88617831.18</v>
      </c>
      <c r="AC51" s="33">
        <f>SUM(AC47:AC50)</f>
        <v>107278000</v>
      </c>
      <c r="AD51" s="33">
        <f>SUM(AD47:AD50)</f>
        <v>164533000</v>
      </c>
      <c r="AE51" s="33">
        <f>SUM(AE47:AE50)</f>
        <v>323859000</v>
      </c>
      <c r="AF51" s="33">
        <f>SUM(AF47:AF50)</f>
        <v>337044804.803909</v>
      </c>
      <c r="AG51" s="33">
        <f>SUM(AG47:AG50)</f>
        <v>294235700</v>
      </c>
      <c r="AH51" s="33">
        <v>326400000</v>
      </c>
    </row>
    <row r="52" ht="15" customHeight="1">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C52" s="30"/>
      <c r="AD52" s="30"/>
      <c r="AE52" s="30"/>
      <c r="AF52" s="30"/>
      <c r="AG52" s="30"/>
      <c r="AH52" s="41"/>
    </row>
    <row r="53" customHeight="1" hidden="1">
      <c r="A53" t="s" s="31">
        <v>75</v>
      </c>
      <c r="C53" s="36">
        <f>'GAAP IS'!C21</f>
        <v>0</v>
      </c>
      <c r="D53" s="36">
        <f>'GAAP IS'!D21</f>
        <v>0</v>
      </c>
      <c r="E53" s="36">
        <f>'GAAP IS'!E21</f>
        <v>0</v>
      </c>
      <c r="F53" s="36">
        <f>'GAAP IS'!F21</f>
        <v>0</v>
      </c>
      <c r="G53" s="36">
        <f>'GAAP IS'!G21</f>
        <v>0</v>
      </c>
      <c r="H53" s="36">
        <f>'GAAP IS'!H21</f>
        <v>0</v>
      </c>
      <c r="I53" s="36">
        <f>'GAAP IS'!I21</f>
        <v>0</v>
      </c>
      <c r="J53" s="36">
        <f>'GAAP IS'!J21</f>
        <v>0</v>
      </c>
      <c r="K53" s="36">
        <f>'GAAP IS'!K21</f>
        <v>0</v>
      </c>
      <c r="L53" s="36">
        <f>'GAAP IS'!L21</f>
        <v>0</v>
      </c>
      <c r="M53" s="36">
        <f>'GAAP IS'!M21</f>
        <v>0</v>
      </c>
      <c r="N53" s="36">
        <f>'GAAP IS'!N21</f>
        <v>0</v>
      </c>
      <c r="O53" s="36">
        <f>'GAAP IS'!O21</f>
        <v>0</v>
      </c>
      <c r="P53" s="36">
        <f>'GAAP IS'!P21</f>
        <v>0</v>
      </c>
      <c r="Q53" s="36">
        <f>'GAAP IS'!Q21</f>
        <v>34934000</v>
      </c>
      <c r="R53" s="36">
        <f>'GAAP IS'!R21</f>
        <v>936000</v>
      </c>
      <c r="AC53" s="36">
        <f>'GAAP IS'!AC21</f>
        <v>0</v>
      </c>
      <c r="AD53" s="36">
        <f>'GAAP IS'!AD21</f>
        <v>0</v>
      </c>
      <c r="AE53" s="36">
        <f>'GAAP IS'!AE21</f>
        <v>0</v>
      </c>
      <c r="AF53" s="36">
        <f>'GAAP IS'!AF21</f>
        <v>0</v>
      </c>
    </row>
    <row r="54" customHeight="1" hidden="1">
      <c r="A54" t="s" s="14">
        <v>67</v>
      </c>
      <c r="C54" s="19">
        <v>0</v>
      </c>
      <c r="D54" s="19">
        <v>0</v>
      </c>
      <c r="E54" s="19">
        <v>0</v>
      </c>
      <c r="F54" s="19">
        <v>0</v>
      </c>
      <c r="G54" s="19">
        <v>0</v>
      </c>
      <c r="H54" s="19">
        <v>0</v>
      </c>
      <c r="I54" s="19">
        <v>0</v>
      </c>
      <c r="J54" s="19">
        <v>0</v>
      </c>
      <c r="K54" s="19">
        <v>0</v>
      </c>
      <c r="L54" s="19">
        <v>0</v>
      </c>
      <c r="M54" s="19">
        <v>0</v>
      </c>
      <c r="N54" s="19">
        <v>0</v>
      </c>
      <c r="O54" s="19">
        <v>0</v>
      </c>
      <c r="P54" s="19">
        <v>0</v>
      </c>
      <c r="Q54" s="19">
        <v>0</v>
      </c>
      <c r="R54" s="19">
        <v>0</v>
      </c>
      <c r="AC54" s="19">
        <v>0</v>
      </c>
      <c r="AD54" s="19">
        <v>0</v>
      </c>
      <c r="AE54" s="19">
        <v>0</v>
      </c>
      <c r="AF54" s="19">
        <v>0</v>
      </c>
    </row>
    <row r="55" customHeight="1" hidden="1">
      <c r="A55" t="s" s="14">
        <v>68</v>
      </c>
      <c r="C55" s="19">
        <v>0</v>
      </c>
      <c r="D55" s="19">
        <v>0</v>
      </c>
      <c r="E55" s="19">
        <v>0</v>
      </c>
      <c r="F55" s="19">
        <v>0</v>
      </c>
      <c r="G55" s="19">
        <v>0</v>
      </c>
      <c r="H55" s="19">
        <v>0</v>
      </c>
      <c r="I55" s="19">
        <v>0</v>
      </c>
      <c r="J55" s="19">
        <v>0</v>
      </c>
      <c r="K55" s="19">
        <v>0</v>
      </c>
      <c r="L55" s="19">
        <v>0</v>
      </c>
      <c r="M55" s="19">
        <v>0</v>
      </c>
      <c r="N55" s="19">
        <v>0</v>
      </c>
      <c r="O55" s="19">
        <v>0</v>
      </c>
      <c r="P55" s="19">
        <v>0</v>
      </c>
      <c r="Q55" s="19">
        <v>0</v>
      </c>
      <c r="R55" s="19">
        <v>0</v>
      </c>
      <c r="AC55" s="19">
        <v>0</v>
      </c>
      <c r="AD55" s="19">
        <v>0</v>
      </c>
      <c r="AE55" s="19">
        <v>0</v>
      </c>
      <c r="AF55" s="19">
        <v>0</v>
      </c>
    </row>
    <row r="56" customHeight="1" hidden="1">
      <c r="A56" t="s" s="14">
        <v>72</v>
      </c>
      <c r="C56" s="19">
        <v>0</v>
      </c>
      <c r="D56" s="19">
        <v>0</v>
      </c>
      <c r="E56" s="19">
        <v>0</v>
      </c>
      <c r="F56" s="19">
        <v>0</v>
      </c>
      <c r="G56" s="19">
        <v>0</v>
      </c>
      <c r="H56" s="19">
        <v>0</v>
      </c>
      <c r="I56" s="19">
        <v>0</v>
      </c>
      <c r="J56" s="19">
        <v>0</v>
      </c>
      <c r="K56" s="19">
        <v>0</v>
      </c>
      <c r="L56" s="19">
        <v>0</v>
      </c>
      <c r="M56" s="19">
        <v>0</v>
      </c>
      <c r="N56" s="19">
        <v>0</v>
      </c>
      <c r="O56" s="19">
        <v>0</v>
      </c>
      <c r="P56" s="19">
        <v>0</v>
      </c>
      <c r="Q56" s="19">
        <v>0</v>
      </c>
      <c r="R56" s="19">
        <v>0</v>
      </c>
      <c r="AC56" s="19">
        <v>0</v>
      </c>
      <c r="AD56" s="19">
        <v>0</v>
      </c>
      <c r="AE56" s="19">
        <v>0</v>
      </c>
      <c r="AF56" s="19">
        <v>0</v>
      </c>
    </row>
    <row r="57" customHeight="1" hidden="1">
      <c r="A57" t="s" s="14">
        <v>76</v>
      </c>
      <c r="C57" s="19">
        <v>0</v>
      </c>
      <c r="D57" s="19">
        <v>0</v>
      </c>
      <c r="E57" s="19">
        <v>0</v>
      </c>
      <c r="F57" s="19">
        <v>0</v>
      </c>
      <c r="G57" s="19">
        <v>0</v>
      </c>
      <c r="H57" s="19">
        <v>0</v>
      </c>
      <c r="I57" s="19">
        <v>0</v>
      </c>
      <c r="J57" s="19">
        <v>0</v>
      </c>
      <c r="K57" s="19">
        <v>0</v>
      </c>
      <c r="L57" s="19">
        <v>0</v>
      </c>
      <c r="M57" s="19">
        <v>0</v>
      </c>
      <c r="N57" s="19">
        <v>0</v>
      </c>
      <c r="O57" s="19">
        <v>0</v>
      </c>
      <c r="P57" s="19">
        <v>0</v>
      </c>
      <c r="Q57" s="19">
        <v>-34934000</v>
      </c>
      <c r="R57" s="19">
        <v>-936015.460000001</v>
      </c>
      <c r="AC57" s="19">
        <v>0</v>
      </c>
      <c r="AD57" s="19">
        <v>0</v>
      </c>
      <c r="AE57" s="19">
        <v>0</v>
      </c>
      <c r="AF57" s="19">
        <v>-35870015.46</v>
      </c>
    </row>
    <row r="58" customHeight="1" hidden="1">
      <c r="A58" t="s" s="14">
        <v>69</v>
      </c>
      <c r="C58" s="16">
        <v>0</v>
      </c>
      <c r="D58" s="16">
        <v>0</v>
      </c>
      <c r="E58" s="16">
        <v>0</v>
      </c>
      <c r="F58" s="16">
        <v>0</v>
      </c>
      <c r="G58" s="16">
        <v>0</v>
      </c>
      <c r="H58" s="16">
        <v>0</v>
      </c>
      <c r="I58" s="16">
        <v>0</v>
      </c>
      <c r="J58" s="16">
        <v>0</v>
      </c>
      <c r="K58" s="16">
        <v>0</v>
      </c>
      <c r="L58" s="16">
        <v>0</v>
      </c>
      <c r="M58" s="16">
        <v>0</v>
      </c>
      <c r="N58" s="16">
        <v>0</v>
      </c>
      <c r="O58" s="16">
        <v>0</v>
      </c>
      <c r="P58" s="16">
        <v>0</v>
      </c>
      <c r="Q58" s="16">
        <v>0</v>
      </c>
      <c r="R58" s="16">
        <v>0</v>
      </c>
      <c r="AC58" s="16">
        <v>0</v>
      </c>
      <c r="AD58" s="16">
        <v>0</v>
      </c>
      <c r="AE58" s="16">
        <v>0</v>
      </c>
      <c r="AF58" s="16">
        <v>0</v>
      </c>
    </row>
    <row r="59" customHeight="1" hidden="1">
      <c r="A59" t="s" s="31">
        <v>77</v>
      </c>
      <c r="C59" s="35">
        <f>SUM(C53:C58)</f>
        <v>0</v>
      </c>
      <c r="D59" s="35">
        <f>SUM(D53:D58)</f>
        <v>0</v>
      </c>
      <c r="E59" s="35">
        <f>SUM(E53:E58)</f>
        <v>0</v>
      </c>
      <c r="F59" s="35">
        <f>SUM(F53:F58)</f>
        <v>0</v>
      </c>
      <c r="G59" s="35">
        <f>SUM(G53:G58)</f>
        <v>0</v>
      </c>
      <c r="H59" s="35">
        <f>SUM(H53:H58)</f>
        <v>0</v>
      </c>
      <c r="I59" s="35">
        <f>SUM(I53:I58)</f>
        <v>0</v>
      </c>
      <c r="J59" s="35">
        <f>SUM(J53:J58)</f>
        <v>0</v>
      </c>
      <c r="K59" s="35">
        <f>SUM(K53:K58)</f>
        <v>0</v>
      </c>
      <c r="L59" s="35">
        <f>SUM(L53:L58)</f>
        <v>0</v>
      </c>
      <c r="M59" s="35">
        <f>SUM(M53:M58)</f>
        <v>0</v>
      </c>
      <c r="N59" s="35">
        <f>SUM(N53:N58)</f>
        <v>0</v>
      </c>
      <c r="O59" s="35">
        <f>SUM(O53:O58)</f>
        <v>0</v>
      </c>
      <c r="P59" s="35">
        <f>SUM(P53:P58)</f>
        <v>0</v>
      </c>
      <c r="Q59" s="35">
        <f>SUM(Q53:Q58)</f>
        <v>0</v>
      </c>
      <c r="R59" s="35">
        <f>SUM(R53:R58)</f>
        <v>-15.4600000010105</v>
      </c>
      <c r="AC59" s="35">
        <f>SUM(AC53:AC58)</f>
        <v>0</v>
      </c>
      <c r="AD59" s="35">
        <f>SUM(AD53:AD58)</f>
        <v>0</v>
      </c>
      <c r="AE59" s="35">
        <f>SUM(AE53:AE58)</f>
        <v>0</v>
      </c>
      <c r="AF59" s="35">
        <f>SUM(AF53:AF58)</f>
        <v>-35870015.46</v>
      </c>
    </row>
    <row r="60" ht="15" customHeight="1"/>
    <row r="61" ht="15" customHeight="1">
      <c r="A61" t="s" s="13">
        <v>78</v>
      </c>
    </row>
    <row r="62" ht="15" customHeight="1">
      <c r="A62" t="s" s="9">
        <v>79</v>
      </c>
    </row>
    <row r="63" ht="14.166666666666666" customHeight="1">
      <c r="A63" t="s" s="9">
        <v>80</v>
      </c>
    </row>
    <row r="64" ht="22.5" customHeight="1">
      <c r="A64" t="s" s="9">
        <v>81</v>
      </c>
    </row>
    <row r="65" customHeight="1">
      <c r="A65" t="s" s="9">
        <v>51</v>
      </c>
    </row>
    <row r="66" customHeight="1"/>
    <row r="67" customHeight="1">
      <c r="Y67" s="31"/>
    </row>
  </sheetData>
  <mergeCells count="7">
    <mergeCell ref="C3:X3"/>
    <mergeCell ref="AC3:AH3"/>
    <mergeCell ref="A64:J64"/>
    <mergeCell ref="A63:J63"/>
    <mergeCell ref="A62:J62"/>
    <mergeCell ref="A61:J61"/>
    <mergeCell ref="A65:J65"/>
  </mergeCells>
  <pageMargins left="0.75" right="0.75" top="1" bottom="1" header="0.5" footer="0.5"/>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
  <sheetViews>
    <sheetView showRuler="false" workbookViewId="0"/>
    <sheetView workbookViewId="0">
      <pane xSplit="1" topLeftCell="B1" activePane="topRight" state="frozen"/>
    </sheetView>
  </sheetViews>
  <sheetFormatPr baseColWidth="12" defaultRowHeight="15" x14ac:dyDescent="0"/>
  <cols>
    <col min="1" max="1" width="50.87" customWidth="1"/>
    <col min="2" max="2" width="1.73" customWidth="1" hidden="1"/>
    <col min="3" max="3" width="14.65" customWidth="1"/>
    <col min="4" max="4" width="14.65" customWidth="1"/>
    <col min="5" max="5" width="14.65" customWidth="1"/>
    <col min="6" max="6" width="14.65" customWidth="1"/>
    <col min="7" max="7" width="14.65" customWidth="1"/>
    <col min="8" max="8" width="14.65" customWidth="1"/>
    <col min="9" max="9" width="14.65" customWidth="1"/>
    <col min="10" max="10" width="14.65" customWidth="1"/>
    <col min="11" max="11" width="14.65" customWidth="1"/>
    <col min="12" max="12" width="14.65" customWidth="1"/>
    <col min="13" max="13" width="14.65" customWidth="1"/>
    <col min="14" max="14" width="14.65" customWidth="1"/>
    <col min="15" max="15" width="14.65" customWidth="1"/>
    <col min="16" max="16" width="14.65" customWidth="1"/>
    <col min="17" max="17" width="14.65" customWidth="1"/>
    <col min="18" max="18" width="14.65" customWidth="1"/>
    <col min="19" max="19" width="14.65" customWidth="1"/>
    <col min="20" max="20" width="14.65" customWidth="1"/>
    <col min="21" max="21" width="14.65" customWidth="1"/>
    <col min="22" max="22" width="14.65" customWidth="1"/>
    <col min="23" max="23" width="14.65" customWidth="1"/>
    <col min="24" max="24" width="14.65" customWidth="1"/>
    <col min="25" max="25" width="14.65" customWidth="1"/>
    <col min="26" max="26" width="14.65" customWidth="1"/>
    <col min="27" max="27" width="14.65" customWidth="1"/>
    <col min="28" max="28" width="2.2" customWidth="1"/>
    <col min="29" max="29" width="14.65" customWidth="1"/>
    <col min="30" max="30" width="14.65" customWidth="1"/>
    <col min="31" max="31" width="14.65" customWidth="1"/>
    <col min="32" max="32" width="14.65" customWidth="1"/>
    <col min="33" max="33" width="14.65" customWidth="1"/>
  </cols>
  <sheetData>
    <row r="1" ht="19.166666666666668" customHeight="1">
      <c r="A1" t="s" s="31">
        <v>5</v>
      </c>
    </row>
    <row r="2" ht="13.333333333333334" customHeight="1">
      <c r="A2" t="s" s="32">
        <v>82</v>
      </c>
    </row>
    <row r="3" ht="13.333333333333334" customHeight="1">
      <c r="A3" t="s" s="32">
        <v>83</v>
      </c>
      <c r="C3" s="42"/>
      <c r="D3" s="42"/>
      <c r="E3" s="42"/>
      <c r="F3" s="42"/>
      <c r="G3" s="42"/>
      <c r="H3" s="42"/>
      <c r="I3" s="42"/>
      <c r="J3" s="42"/>
      <c r="K3" s="42"/>
      <c r="L3" s="42"/>
      <c r="M3" s="42"/>
      <c r="N3" s="42"/>
      <c r="O3" s="42"/>
      <c r="P3" s="42"/>
      <c r="Q3" s="42"/>
      <c r="R3" s="42"/>
      <c r="S3" s="42"/>
      <c r="T3" s="42"/>
      <c r="U3" s="42"/>
      <c r="V3" s="42"/>
      <c r="W3" s="42"/>
      <c r="X3" s="42"/>
      <c r="Y3" s="42"/>
      <c r="Z3" s="42"/>
      <c r="AA3" s="42"/>
      <c r="AC3" t="s" s="10">
        <v>84</v>
      </c>
    </row>
    <row r="4" ht="13.333333333333334" customHeight="1">
      <c r="C4" s="43">
        <v>43738</v>
      </c>
      <c r="D4" s="43">
        <v>43830</v>
      </c>
      <c r="E4" s="43">
        <v>43920</v>
      </c>
      <c r="F4" s="43">
        <v>44012</v>
      </c>
      <c r="G4" s="43">
        <v>44104</v>
      </c>
      <c r="H4" s="43">
        <v>44196</v>
      </c>
      <c r="I4" s="43">
        <v>44286</v>
      </c>
      <c r="J4" s="43">
        <v>44377</v>
      </c>
      <c r="K4" s="43">
        <v>44469</v>
      </c>
      <c r="L4" s="43">
        <v>44561</v>
      </c>
      <c r="M4" s="43">
        <v>44651</v>
      </c>
      <c r="N4" s="43">
        <v>44742</v>
      </c>
      <c r="O4" s="43">
        <v>44834</v>
      </c>
      <c r="P4" s="43">
        <v>44926</v>
      </c>
      <c r="Q4" s="43">
        <v>45016</v>
      </c>
      <c r="R4" s="43">
        <v>45107</v>
      </c>
      <c r="S4" s="43">
        <v>45199</v>
      </c>
      <c r="T4" s="43">
        <v>45291</v>
      </c>
      <c r="U4" s="43">
        <v>45382</v>
      </c>
      <c r="V4" s="43">
        <v>45473</v>
      </c>
      <c r="W4" s="43">
        <v>45565</v>
      </c>
      <c r="X4" s="43">
        <v>45657</v>
      </c>
      <c r="Y4" s="43">
        <v>45747</v>
      </c>
      <c r="Z4" s="43">
        <v>45838</v>
      </c>
      <c r="AA4" s="43">
        <v>45930</v>
      </c>
      <c r="AC4" s="44">
        <v>2020</v>
      </c>
      <c r="AD4" s="44">
        <v>2021</v>
      </c>
      <c r="AE4" s="44">
        <v>2022</v>
      </c>
      <c r="AF4" s="44">
        <v>2023</v>
      </c>
      <c r="AG4" s="44">
        <v>2024</v>
      </c>
      <c r="AH4" s="44">
        <v>2025</v>
      </c>
    </row>
    <row r="5" ht="15" customHeight="1">
      <c r="A5" t="s" s="8">
        <v>85</v>
      </c>
      <c r="C5" s="13"/>
      <c r="D5" s="13"/>
      <c r="E5" s="13"/>
      <c r="F5" t="s" s="13">
        <v>11</v>
      </c>
      <c r="G5" s="13"/>
      <c r="H5" s="13"/>
      <c r="I5" s="13"/>
      <c r="J5" s="13"/>
      <c r="K5" s="13"/>
      <c r="L5" s="13"/>
      <c r="M5" s="13"/>
      <c r="N5" s="13"/>
      <c r="O5" s="13"/>
      <c r="P5" s="13"/>
      <c r="Q5" s="13"/>
      <c r="R5" s="13"/>
      <c r="S5" s="13"/>
      <c r="T5" s="13"/>
      <c r="U5" s="13"/>
      <c r="V5" s="13"/>
      <c r="W5" s="13"/>
      <c r="X5" s="13"/>
      <c r="Y5" s="13"/>
      <c r="Z5" s="13"/>
      <c r="AA5" s="13"/>
      <c r="AC5" s="13"/>
      <c r="AD5" s="45"/>
      <c r="AE5" s="45"/>
      <c r="AF5" s="45"/>
      <c r="AG5" s="45"/>
      <c r="AH5" s="45"/>
    </row>
    <row r="6" ht="15" customHeight="1">
      <c r="A6" t="s" s="9">
        <v>86</v>
      </c>
      <c r="C6" s="15">
        <v>292033000</v>
      </c>
      <c r="D6" s="15">
        <v>176285000</v>
      </c>
      <c r="E6" s="15">
        <v>192046000</v>
      </c>
      <c r="F6" s="15">
        <v>267059000</v>
      </c>
      <c r="G6" s="15">
        <v>684423000</v>
      </c>
      <c r="H6" s="15">
        <v>520741000</v>
      </c>
      <c r="I6" s="15">
        <v>1623672000</v>
      </c>
      <c r="J6" s="15">
        <v>1466558000</v>
      </c>
      <c r="K6" s="15">
        <v>1439531000</v>
      </c>
      <c r="L6" s="15">
        <v>2567401000</v>
      </c>
      <c r="M6" s="15">
        <v>2261937000</v>
      </c>
      <c r="N6" s="15">
        <v>1255171000</v>
      </c>
      <c r="O6" s="15">
        <v>1530132000</v>
      </c>
      <c r="P6" s="15">
        <v>1440333000</v>
      </c>
      <c r="Q6" s="15">
        <v>972477000</v>
      </c>
      <c r="R6" s="15">
        <v>892027000</v>
      </c>
      <c r="S6" s="15">
        <v>1079261000</v>
      </c>
      <c r="T6" s="15">
        <v>1036719000</v>
      </c>
      <c r="U6" s="15">
        <v>1272760000</v>
      </c>
      <c r="V6" s="15">
        <v>1013106000</v>
      </c>
      <c r="W6" s="15">
        <v>1046160000</v>
      </c>
      <c r="X6" s="15">
        <v>1200381000</v>
      </c>
      <c r="Y6" s="15">
        <v>1351148000</v>
      </c>
      <c r="Z6" s="15">
        <v>1354455000</v>
      </c>
      <c r="AA6" s="15">
        <v>1428848000</v>
      </c>
      <c r="AC6" s="15">
        <v>267059000</v>
      </c>
      <c r="AD6" s="15">
        <v>1466558000</v>
      </c>
      <c r="AE6" s="15">
        <v>1255171000</v>
      </c>
      <c r="AF6" s="15">
        <v>892027000</v>
      </c>
      <c r="AG6" s="15">
        <v>1013106000</v>
      </c>
      <c r="AH6" s="15">
        <v>1354455000</v>
      </c>
    </row>
    <row r="7" ht="15" customHeight="1">
      <c r="A7" t="s" s="9">
        <v>87</v>
      </c>
      <c r="C7" s="19">
        <v>41887000</v>
      </c>
      <c r="D7" s="19">
        <v>78491000</v>
      </c>
      <c r="E7" s="19">
        <v>64485000</v>
      </c>
      <c r="F7" s="19">
        <v>61069000</v>
      </c>
      <c r="G7" s="19">
        <v>101451000</v>
      </c>
      <c r="H7" s="19">
        <v>116049000</v>
      </c>
      <c r="I7" s="19">
        <v>183330000</v>
      </c>
      <c r="J7" s="19">
        <v>226074000</v>
      </c>
      <c r="K7" s="19">
        <v>236282000</v>
      </c>
      <c r="L7" s="19">
        <v>247402000</v>
      </c>
      <c r="M7" s="19">
        <v>413628000</v>
      </c>
      <c r="N7" s="19">
        <v>295636000</v>
      </c>
      <c r="O7" s="19">
        <v>383406000</v>
      </c>
      <c r="P7" s="19">
        <v>424460000</v>
      </c>
      <c r="Q7" s="19">
        <v>409015000</v>
      </c>
      <c r="R7" s="19">
        <v>367917000</v>
      </c>
      <c r="S7" s="19">
        <v>409231000</v>
      </c>
      <c r="T7" s="19">
        <v>411259000</v>
      </c>
      <c r="U7" s="19">
        <v>346931000</v>
      </c>
      <c r="V7" s="19">
        <v>282293000</v>
      </c>
      <c r="W7" s="19">
        <v>338462000</v>
      </c>
      <c r="X7" s="19">
        <v>536776000</v>
      </c>
      <c r="Y7" s="19">
        <v>384811000</v>
      </c>
      <c r="Z7" s="19">
        <v>401968000</v>
      </c>
      <c r="AA7" s="19">
        <v>668762000</v>
      </c>
      <c r="AC7" s="19">
        <v>61069000</v>
      </c>
      <c r="AD7" s="19">
        <v>226074000</v>
      </c>
      <c r="AE7" s="19">
        <v>295636000</v>
      </c>
      <c r="AF7" s="19">
        <v>367917000</v>
      </c>
      <c r="AG7" s="19">
        <v>282293000</v>
      </c>
      <c r="AH7" s="19">
        <v>401968000</v>
      </c>
    </row>
    <row r="8" ht="15" customHeight="1">
      <c r="A8" t="s" s="9">
        <v>88</v>
      </c>
      <c r="J8" s="19">
        <v>16170000</v>
      </c>
      <c r="K8" s="19">
        <v>456266000</v>
      </c>
      <c r="L8" s="19">
        <v>475379000</v>
      </c>
      <c r="M8" s="19">
        <v>617023000</v>
      </c>
      <c r="N8" s="19">
        <v>1595373000</v>
      </c>
      <c r="O8" s="19">
        <v>1237291000</v>
      </c>
      <c r="P8" s="19">
        <v>914923000</v>
      </c>
      <c r="Q8" s="19">
        <v>1059031000</v>
      </c>
      <c r="R8" s="19">
        <v>1174653000</v>
      </c>
      <c r="S8" s="19">
        <v>1021630000</v>
      </c>
      <c r="T8" s="19">
        <v>914069000</v>
      </c>
      <c r="U8" s="19">
        <v>781402000</v>
      </c>
      <c r="V8" s="19">
        <v>1131628000</v>
      </c>
      <c r="W8" s="19">
        <v>1073685000</v>
      </c>
      <c r="X8" s="19">
        <v>666684000</v>
      </c>
      <c r="Y8" s="19">
        <v>780170000</v>
      </c>
      <c r="Z8" s="19">
        <v>871425000</v>
      </c>
      <c r="AA8" s="19">
        <v>812442000</v>
      </c>
      <c r="AD8" s="19">
        <v>16170000</v>
      </c>
      <c r="AE8" s="19">
        <v>1595373000</v>
      </c>
      <c r="AF8" s="19">
        <v>1174653000</v>
      </c>
      <c r="AG8" s="19">
        <v>1131628000</v>
      </c>
      <c r="AH8" s="19">
        <v>871425000</v>
      </c>
    </row>
    <row r="9" ht="15" customHeight="1">
      <c r="A9" t="s" s="9">
        <v>89</v>
      </c>
      <c r="C9" s="19">
        <v>0</v>
      </c>
      <c r="D9" s="19">
        <v>6255000</v>
      </c>
      <c r="E9" s="19">
        <v>8979000</v>
      </c>
      <c r="F9" s="19">
        <v>4459000</v>
      </c>
      <c r="G9" s="19">
        <v>4085000</v>
      </c>
      <c r="H9" s="19">
        <v>12302000</v>
      </c>
      <c r="I9" s="19">
        <v>12774000</v>
      </c>
      <c r="J9" s="19">
        <v>13030000</v>
      </c>
      <c r="K9" s="19">
        <v>1808000</v>
      </c>
      <c r="L9" s="19">
        <v>27394000</v>
      </c>
      <c r="M9" s="19">
        <v>3618000</v>
      </c>
      <c r="N9" s="19">
        <v>2670000</v>
      </c>
      <c r="O9" s="19">
        <v>7112000</v>
      </c>
      <c r="P9" s="19">
        <v>344000</v>
      </c>
      <c r="Q9" s="19">
        <v>122000</v>
      </c>
      <c r="R9" s="19">
        <v>76000</v>
      </c>
      <c r="S9" s="19">
        <v>145000</v>
      </c>
      <c r="T9" s="19">
        <v>29000</v>
      </c>
      <c r="U9" s="19">
        <v>127000</v>
      </c>
      <c r="V9" s="19">
        <v>36000</v>
      </c>
      <c r="W9" s="19">
        <v>0</v>
      </c>
      <c r="X9" s="19">
        <v>0</v>
      </c>
      <c r="Y9" s="19">
        <v>1000</v>
      </c>
      <c r="Z9" s="19">
        <v>0</v>
      </c>
      <c r="AA9" s="19">
        <v>12000</v>
      </c>
      <c r="AC9" s="19">
        <v>4459000</v>
      </c>
      <c r="AD9" s="19">
        <v>13030000</v>
      </c>
      <c r="AE9" s="19">
        <v>2670000</v>
      </c>
      <c r="AF9" s="19">
        <v>76000</v>
      </c>
      <c r="AG9" s="19">
        <v>36000</v>
      </c>
      <c r="AH9" s="19">
        <v>0</v>
      </c>
    </row>
    <row r="10" ht="13.333333333333334" customHeight="1">
      <c r="A10" t="s" s="9">
        <v>90</v>
      </c>
      <c r="C10" s="19">
        <v>808683000</v>
      </c>
      <c r="D10" s="19">
        <v>1012987000</v>
      </c>
      <c r="E10" s="19">
        <v>989597000</v>
      </c>
      <c r="F10" s="19">
        <v>1034312000</v>
      </c>
      <c r="G10" s="19">
        <v>1414157000</v>
      </c>
      <c r="H10" s="19">
        <v>1888432000</v>
      </c>
      <c r="I10" s="19">
        <v>2195394000</v>
      </c>
      <c r="J10" s="19">
        <v>2022320000</v>
      </c>
      <c r="K10" s="19">
        <v>2244826000</v>
      </c>
      <c r="L10" s="19">
        <v>2425519000</v>
      </c>
      <c r="M10" s="19">
        <v>2502860000</v>
      </c>
      <c r="N10" s="19">
        <v>2503561000</v>
      </c>
      <c r="O10" s="19">
        <v>2681637000</v>
      </c>
      <c r="P10" s="19">
        <v>3655504000</v>
      </c>
      <c r="Q10" s="19">
        <v>3775542000</v>
      </c>
      <c r="R10" s="19">
        <v>4402962000</v>
      </c>
      <c r="S10" s="19">
        <v>4549422000</v>
      </c>
      <c r="T10" s="19">
        <v>5238812000</v>
      </c>
      <c r="U10" s="19">
        <v>5461407000</v>
      </c>
      <c r="V10" s="19">
        <v>5670056000</v>
      </c>
      <c r="W10" s="19">
        <v>6310834000</v>
      </c>
      <c r="X10" s="19">
        <v>6796167000</v>
      </c>
      <c r="Y10" s="19">
        <v>6630446000</v>
      </c>
      <c r="Z10" s="19">
        <v>7025534000</v>
      </c>
      <c r="AA10" s="19">
        <v>7235177000</v>
      </c>
      <c r="AC10" s="19">
        <v>1034312000</v>
      </c>
      <c r="AD10" s="19">
        <v>2022320000</v>
      </c>
      <c r="AE10" s="19">
        <v>2503561000</v>
      </c>
      <c r="AF10" s="19">
        <v>4402962000</v>
      </c>
      <c r="AG10" s="19">
        <v>5670056000</v>
      </c>
      <c r="AH10" s="19">
        <v>7025534000</v>
      </c>
      <c r="AJ10" s="1"/>
    </row>
    <row r="11" ht="15" customHeight="1">
      <c r="A11" t="s" s="9">
        <v>91</v>
      </c>
      <c r="C11" s="16">
        <v>-76060000</v>
      </c>
      <c r="D11" s="16">
        <v>-85855000</v>
      </c>
      <c r="E11" s="16">
        <v>-144930000</v>
      </c>
      <c r="F11" s="16">
        <v>-95137000</v>
      </c>
      <c r="G11" s="16">
        <v>-123021000</v>
      </c>
      <c r="H11" s="16">
        <v>-124992000</v>
      </c>
      <c r="I11" s="16">
        <v>-113754000</v>
      </c>
      <c r="J11" s="16">
        <v>-117760000</v>
      </c>
      <c r="K11" s="16">
        <v>-152021000</v>
      </c>
      <c r="L11" s="16">
        <v>-158289000</v>
      </c>
      <c r="M11" s="16">
        <v>-159475000</v>
      </c>
      <c r="N11" s="16">
        <v>-155392000</v>
      </c>
      <c r="O11" s="16">
        <v>-153025000</v>
      </c>
      <c r="P11" s="16">
        <v>-182100000</v>
      </c>
      <c r="Q11" s="16">
        <v>-176336000</v>
      </c>
      <c r="R11" s="16">
        <v>-204531000</v>
      </c>
      <c r="S11" s="16">
        <v>-232068000</v>
      </c>
      <c r="T11" s="16">
        <v>-262204000</v>
      </c>
      <c r="U11" s="16">
        <v>-289088000</v>
      </c>
      <c r="V11" s="16">
        <v>-309097000</v>
      </c>
      <c r="W11" s="16">
        <v>-350606000</v>
      </c>
      <c r="X11" s="16">
        <v>-363831000</v>
      </c>
      <c r="Y11" s="16">
        <v>-374987000</v>
      </c>
      <c r="Z11" s="16">
        <v>-396929000</v>
      </c>
      <c r="AA11" s="16">
        <v>-425801000</v>
      </c>
      <c r="AC11" s="16">
        <v>-95137000</v>
      </c>
      <c r="AD11" s="16">
        <v>-117760000</v>
      </c>
      <c r="AE11" s="16">
        <v>-155392000</v>
      </c>
      <c r="AF11" s="16">
        <v>-204531000</v>
      </c>
      <c r="AG11" s="16">
        <v>-309097000</v>
      </c>
      <c r="AH11" s="16">
        <v>-396929000</v>
      </c>
    </row>
    <row r="12" ht="15" customHeight="1">
      <c r="A12" t="s" s="14">
        <v>92</v>
      </c>
      <c r="C12" s="18">
        <f>SUM(C10:C11)</f>
        <v>732623000</v>
      </c>
      <c r="D12" s="18">
        <f>SUM(D10:D11)</f>
        <v>927132000</v>
      </c>
      <c r="E12" s="18">
        <f>SUM(E10:E11)</f>
        <v>844667000</v>
      </c>
      <c r="F12" s="18">
        <f>SUM(F10:F11)</f>
        <v>939175000</v>
      </c>
      <c r="G12" s="18">
        <f>G10+G11</f>
        <v>1291136000</v>
      </c>
      <c r="H12" s="18">
        <f>SUM(H10:H11)</f>
        <v>1763440000</v>
      </c>
      <c r="I12" s="18">
        <f>SUM(I10:I11)</f>
        <v>2081640000</v>
      </c>
      <c r="J12" s="18">
        <f>SUM(J10:J11)</f>
        <v>1904560000</v>
      </c>
      <c r="K12" s="18">
        <f>SUM(K10:K11)</f>
        <v>2092805000</v>
      </c>
      <c r="L12" s="18">
        <f>SUM(L10:L11)</f>
        <v>2267230000</v>
      </c>
      <c r="M12" s="18">
        <f>SUM(M10:M11)</f>
        <v>2343385000</v>
      </c>
      <c r="N12" s="18">
        <f>SUM(N10:N11)</f>
        <v>2348169000</v>
      </c>
      <c r="O12" s="18">
        <f>SUM(O10:O11)</f>
        <v>2528612000</v>
      </c>
      <c r="P12" s="18">
        <f>SUM(P10:P11)</f>
        <v>3473404000</v>
      </c>
      <c r="Q12" s="18">
        <f>SUM(Q10:Q11)</f>
        <v>3599206000</v>
      </c>
      <c r="R12" s="18">
        <f>SUM(R10:R11)</f>
        <v>4198431000</v>
      </c>
      <c r="S12" s="18">
        <f>SUM(S10:S11)</f>
        <v>4317354000</v>
      </c>
      <c r="T12" s="18">
        <f>SUM(T10:T11)</f>
        <v>4976608000</v>
      </c>
      <c r="U12" s="18">
        <f>SUM(U10:U11)</f>
        <v>5172319000</v>
      </c>
      <c r="V12" s="18">
        <f>SUM(V10:V11)</f>
        <v>5360959000</v>
      </c>
      <c r="W12" s="18">
        <f>SUM(W10:W11)</f>
        <v>5960228000</v>
      </c>
      <c r="X12" s="18">
        <f>SUM(X10:X11)</f>
        <v>6432336000</v>
      </c>
      <c r="Y12" s="18">
        <v>6255459000</v>
      </c>
      <c r="Z12" s="18">
        <v>6628606000</v>
      </c>
      <c r="AA12" s="18">
        <v>6809376000</v>
      </c>
      <c r="AC12" s="18">
        <f>SUM(AC10:AC11)</f>
        <v>939175000</v>
      </c>
      <c r="AD12" s="18">
        <f>SUM(AD10:AD11)</f>
        <v>1904560000</v>
      </c>
      <c r="AE12" s="18">
        <f>SUM(AE10:AE11)</f>
        <v>2348169000</v>
      </c>
      <c r="AF12" s="18">
        <f>SUM(AF10:AF11)</f>
        <v>4198431000</v>
      </c>
      <c r="AG12" s="18">
        <f>SUM(AG10:AG11)</f>
        <v>5360959000</v>
      </c>
      <c r="AH12" s="18">
        <v>6628606000</v>
      </c>
    </row>
    <row r="13" ht="15" customHeight="1">
      <c r="A13" t="s" s="9">
        <v>93</v>
      </c>
      <c r="C13" s="19">
        <v>45085000</v>
      </c>
      <c r="D13" s="19">
        <v>46160000</v>
      </c>
      <c r="E13" s="19">
        <v>44014000</v>
      </c>
      <c r="F13" s="19">
        <v>59001000</v>
      </c>
      <c r="G13" s="19">
        <v>49026000</v>
      </c>
      <c r="H13" s="19">
        <v>67046000</v>
      </c>
      <c r="I13" s="19">
        <v>66080000</v>
      </c>
      <c r="J13" s="19">
        <v>91575000</v>
      </c>
      <c r="K13" s="19">
        <v>100951000</v>
      </c>
      <c r="L13" s="19">
        <v>134571000</v>
      </c>
      <c r="M13" s="19">
        <v>124614000</v>
      </c>
      <c r="N13" s="19">
        <v>142052000</v>
      </c>
      <c r="O13" s="19">
        <v>147757000</v>
      </c>
      <c r="P13" s="19">
        <v>201622000</v>
      </c>
      <c r="Q13" s="19">
        <v>135816000</v>
      </c>
      <c r="R13" s="19">
        <v>199085000</v>
      </c>
      <c r="S13" s="19">
        <v>236234000</v>
      </c>
      <c r="T13" s="19">
        <v>307286000</v>
      </c>
      <c r="U13" s="19">
        <v>293388000</v>
      </c>
      <c r="V13" s="19">
        <v>353028000</v>
      </c>
      <c r="W13" s="19">
        <v>308394000</v>
      </c>
      <c r="X13" s="19">
        <v>203626000</v>
      </c>
      <c r="Y13" s="19">
        <v>220279000</v>
      </c>
      <c r="Z13" s="19">
        <v>426177000</v>
      </c>
      <c r="AA13" s="19">
        <v>283726000</v>
      </c>
      <c r="AC13" s="19">
        <v>59001000</v>
      </c>
      <c r="AD13" s="19">
        <v>91575000</v>
      </c>
      <c r="AE13" s="19">
        <v>142052000</v>
      </c>
      <c r="AF13" s="19">
        <v>199085000</v>
      </c>
      <c r="AG13" s="19">
        <v>353028000</v>
      </c>
      <c r="AH13" s="19">
        <v>426177000</v>
      </c>
    </row>
    <row r="14" ht="15" customHeight="1">
      <c r="A14" t="s" s="9">
        <v>94</v>
      </c>
      <c r="C14" s="19">
        <v>37842000</v>
      </c>
      <c r="D14" s="19">
        <v>44286000</v>
      </c>
      <c r="E14" s="19">
        <v>47278000</v>
      </c>
      <c r="F14" s="19">
        <v>48140000</v>
      </c>
      <c r="G14" s="19">
        <v>49562000</v>
      </c>
      <c r="H14" s="19">
        <v>49358000</v>
      </c>
      <c r="I14" s="19">
        <v>55120000</v>
      </c>
      <c r="J14" s="19">
        <v>62499000</v>
      </c>
      <c r="K14" s="19">
        <v>84925000</v>
      </c>
      <c r="L14" s="19">
        <v>113573000</v>
      </c>
      <c r="M14" s="19">
        <v>141658000</v>
      </c>
      <c r="N14" s="19">
        <v>171482000</v>
      </c>
      <c r="O14" s="19">
        <v>208460000</v>
      </c>
      <c r="P14" s="19">
        <v>248939000</v>
      </c>
      <c r="Q14" s="19">
        <v>277156000</v>
      </c>
      <c r="R14" s="19">
        <v>290135000</v>
      </c>
      <c r="S14" s="19">
        <v>338749000</v>
      </c>
      <c r="T14" s="19">
        <v>369854000</v>
      </c>
      <c r="U14" s="19">
        <v>401535000</v>
      </c>
      <c r="V14" s="19">
        <v>427686000</v>
      </c>
      <c r="W14" s="19">
        <v>473019000</v>
      </c>
      <c r="X14" s="19">
        <v>506334000</v>
      </c>
      <c r="Y14" s="19">
        <v>543327000</v>
      </c>
      <c r="Z14" s="19">
        <v>572637000</v>
      </c>
      <c r="AA14" s="19">
        <v>613938000</v>
      </c>
      <c r="AC14" s="19">
        <v>48140000</v>
      </c>
      <c r="AD14" s="19">
        <v>62499000</v>
      </c>
      <c r="AE14" s="19">
        <v>171482000</v>
      </c>
      <c r="AF14" s="19">
        <v>290135000</v>
      </c>
      <c r="AG14" s="19">
        <v>427686000</v>
      </c>
      <c r="AH14" s="19">
        <v>572637000</v>
      </c>
    </row>
    <row r="15" ht="15" customHeight="1">
      <c r="A15" t="s" s="9">
        <v>95</v>
      </c>
      <c r="C15" s="19">
        <v>0</v>
      </c>
      <c r="D15" s="19">
        <v>0</v>
      </c>
      <c r="E15" s="19">
        <v>0</v>
      </c>
      <c r="F15" s="19">
        <v>0</v>
      </c>
      <c r="G15" s="19">
        <v>0</v>
      </c>
      <c r="H15" s="19">
        <v>0</v>
      </c>
      <c r="I15" s="19">
        <v>279198000</v>
      </c>
      <c r="J15" s="19">
        <v>516515000</v>
      </c>
      <c r="K15" s="19">
        <v>540770000</v>
      </c>
      <c r="L15" s="19">
        <v>541399000</v>
      </c>
      <c r="M15" s="19">
        <v>547393000</v>
      </c>
      <c r="N15" s="19">
        <v>539534000</v>
      </c>
      <c r="O15" s="19">
        <v>525000000</v>
      </c>
      <c r="P15" s="19">
        <v>527630000</v>
      </c>
      <c r="Q15" s="19">
        <v>537126000</v>
      </c>
      <c r="R15" s="19">
        <v>542571000</v>
      </c>
      <c r="S15" s="19">
        <v>536418000</v>
      </c>
      <c r="T15" s="19">
        <v>541156000</v>
      </c>
      <c r="U15" s="19">
        <v>535818000</v>
      </c>
      <c r="V15" s="19">
        <v>533439000</v>
      </c>
      <c r="W15" s="19">
        <v>536745000</v>
      </c>
      <c r="X15" s="19">
        <v>521699000</v>
      </c>
      <c r="Y15" s="19">
        <v>522346000</v>
      </c>
      <c r="Z15" s="19">
        <v>534156000</v>
      </c>
      <c r="AA15" s="19">
        <v>529910000</v>
      </c>
      <c r="AC15" s="19">
        <v>0</v>
      </c>
      <c r="AD15" s="19">
        <v>516515000</v>
      </c>
      <c r="AE15" s="19">
        <v>539534000</v>
      </c>
      <c r="AF15" s="19">
        <v>542571000</v>
      </c>
      <c r="AG15" s="19">
        <v>533439000</v>
      </c>
      <c r="AH15" s="19">
        <v>534156000</v>
      </c>
    </row>
    <row r="16" ht="15" customHeight="1">
      <c r="A16" t="s" s="9">
        <v>96</v>
      </c>
      <c r="J16" s="19">
        <v>67930000</v>
      </c>
      <c r="K16" s="19">
        <v>71378000</v>
      </c>
      <c r="L16" s="19">
        <v>66190000</v>
      </c>
      <c r="M16" s="19">
        <v>60890000</v>
      </c>
      <c r="N16" s="19">
        <v>78942000</v>
      </c>
      <c r="O16" s="19">
        <v>71037000</v>
      </c>
      <c r="P16" s="19">
        <v>63755000</v>
      </c>
      <c r="Q16" s="19">
        <v>48267000</v>
      </c>
      <c r="R16" s="19">
        <v>34434000</v>
      </c>
      <c r="S16" s="19">
        <v>19828000</v>
      </c>
      <c r="T16" s="19">
        <v>17407000</v>
      </c>
      <c r="U16" s="19">
        <v>15288000</v>
      </c>
      <c r="V16" s="19">
        <v>13502000</v>
      </c>
      <c r="W16" s="19">
        <v>13459000</v>
      </c>
      <c r="X16" s="19">
        <v>12193000</v>
      </c>
      <c r="Y16" s="19">
        <v>12416000</v>
      </c>
      <c r="Z16" s="19">
        <v>12935000</v>
      </c>
      <c r="AA16" s="19">
        <v>12685000</v>
      </c>
      <c r="AD16" s="19">
        <v>67930000</v>
      </c>
      <c r="AE16" s="19">
        <v>78942000</v>
      </c>
      <c r="AF16" s="19">
        <v>34434000</v>
      </c>
      <c r="AG16" s="19">
        <v>13502000</v>
      </c>
      <c r="AH16" s="19">
        <v>12935000</v>
      </c>
    </row>
    <row r="17" ht="15" customHeight="1">
      <c r="A17" t="s" s="9">
        <v>97</v>
      </c>
      <c r="C17" s="19">
        <v>0</v>
      </c>
      <c r="D17" s="19">
        <v>0</v>
      </c>
      <c r="E17" s="19">
        <v>0</v>
      </c>
      <c r="F17" s="19">
        <v>0</v>
      </c>
      <c r="G17" s="19">
        <v>0</v>
      </c>
      <c r="H17" s="19">
        <v>0</v>
      </c>
      <c r="I17" s="19">
        <v>246383000</v>
      </c>
      <c r="J17" s="19">
        <v>227377000</v>
      </c>
      <c r="K17" s="19">
        <v>207431000</v>
      </c>
      <c r="L17" s="19">
        <v>316047000</v>
      </c>
      <c r="M17" s="19">
        <v>287129000</v>
      </c>
      <c r="N17" s="19">
        <v>263196000</v>
      </c>
      <c r="O17" s="19">
        <v>241639000</v>
      </c>
      <c r="P17" s="19">
        <v>220082000</v>
      </c>
      <c r="Q17" s="19">
        <v>198994000</v>
      </c>
      <c r="R17" s="19">
        <v>177672000</v>
      </c>
      <c r="S17" s="19">
        <v>156115000</v>
      </c>
      <c r="T17" s="19">
        <v>134558000</v>
      </c>
      <c r="U17" s="19">
        <v>118703000</v>
      </c>
      <c r="V17" s="19">
        <v>104602000</v>
      </c>
      <c r="W17" s="19">
        <v>90346000</v>
      </c>
      <c r="X17" s="19">
        <v>76091000</v>
      </c>
      <c r="Y17" s="19">
        <v>65178000</v>
      </c>
      <c r="Z17" s="19">
        <v>57210000</v>
      </c>
      <c r="AA17" s="19">
        <v>49154000</v>
      </c>
      <c r="AC17" s="19">
        <v>0</v>
      </c>
      <c r="AD17" s="19">
        <v>227377000</v>
      </c>
      <c r="AE17" s="19">
        <v>263196000</v>
      </c>
      <c r="AF17" s="19">
        <v>177672000</v>
      </c>
      <c r="AG17" s="19">
        <v>104602000</v>
      </c>
      <c r="AH17" s="19">
        <v>57210000</v>
      </c>
    </row>
    <row r="18" ht="15" customHeight="1">
      <c r="A18" t="s" s="9">
        <v>98</v>
      </c>
      <c r="C18" s="16">
        <v>41878000</v>
      </c>
      <c r="D18" s="16">
        <v>48176000</v>
      </c>
      <c r="E18" s="16">
        <v>16287000</v>
      </c>
      <c r="F18" s="16">
        <v>23348000</v>
      </c>
      <c r="G18" s="16">
        <v>136899000</v>
      </c>
      <c r="H18" s="16">
        <v>257964000</v>
      </c>
      <c r="I18" s="16">
        <v>219868000</v>
      </c>
      <c r="J18" s="16">
        <v>274679000</v>
      </c>
      <c r="K18" s="16">
        <v>169952000</v>
      </c>
      <c r="L18" s="16">
        <v>195863000</v>
      </c>
      <c r="M18" s="16">
        <v>230451000</v>
      </c>
      <c r="N18" s="16">
        <v>281567000</v>
      </c>
      <c r="O18" s="16">
        <v>284614000</v>
      </c>
      <c r="P18" s="16">
        <v>289259000</v>
      </c>
      <c r="Q18" s="16">
        <v>270639000</v>
      </c>
      <c r="R18" s="16">
        <v>278614000</v>
      </c>
      <c r="S18" s="16">
        <v>292184000</v>
      </c>
      <c r="T18" s="16">
        <v>356044000</v>
      </c>
      <c r="U18" s="16">
        <v>263155000</v>
      </c>
      <c r="V18" s="16">
        <v>299340000</v>
      </c>
      <c r="W18" s="16">
        <v>298661000</v>
      </c>
      <c r="X18" s="16">
        <v>324957000</v>
      </c>
      <c r="Y18" s="16">
        <v>301052000</v>
      </c>
      <c r="Z18" s="16">
        <v>295360000</v>
      </c>
      <c r="AA18" s="16">
        <v>269713000</v>
      </c>
      <c r="AC18" s="16">
        <v>23348000</v>
      </c>
      <c r="AD18" s="16">
        <v>274679000</v>
      </c>
      <c r="AE18" s="16">
        <v>281567000</v>
      </c>
      <c r="AF18" s="16">
        <v>278614000</v>
      </c>
      <c r="AG18" s="16">
        <v>299340000</v>
      </c>
      <c r="AH18" s="16">
        <v>295360000</v>
      </c>
    </row>
    <row r="19" ht="15" customHeight="1">
      <c r="A19" t="s" s="8">
        <v>99</v>
      </c>
      <c r="C19" s="33">
        <f>SUM(C12:C18,C6:C9)</f>
        <v>1191348000</v>
      </c>
      <c r="D19" s="33">
        <f>SUM(D12:D18,D6:D9)</f>
        <v>1326785000</v>
      </c>
      <c r="E19" s="33">
        <f>SUM(E12:E18,E6:E9)</f>
        <v>1217756000</v>
      </c>
      <c r="F19" s="33">
        <f>SUM(F12:F18,F6:F9)</f>
        <v>1402251000</v>
      </c>
      <c r="G19" s="33">
        <f>SUM(G12:G18,G6:G9)</f>
        <v>2316582000</v>
      </c>
      <c r="H19" s="33">
        <f>SUM(H12:H18,H6:H9)</f>
        <v>2786900000</v>
      </c>
      <c r="I19" s="33">
        <f>SUM(I12:I18,I6:I9)</f>
        <v>4768065000</v>
      </c>
      <c r="J19" s="33">
        <f>SUM(J12:J18,J6:J9)</f>
        <v>4866967000</v>
      </c>
      <c r="K19" s="33">
        <f>SUM(K12:K18,K6:K9)</f>
        <v>5402099000</v>
      </c>
      <c r="L19" s="33">
        <f>SUM(L12:L18,L6:L9)</f>
        <v>6952449000</v>
      </c>
      <c r="M19" s="33">
        <f>SUM(M12:M18,M6:M9)</f>
        <v>7031726000</v>
      </c>
      <c r="N19" s="33">
        <f>SUM(N12:N18,N6:N9)</f>
        <v>6973792000</v>
      </c>
      <c r="O19" s="33">
        <f>SUM(O12:O18,O6:O9)</f>
        <v>7165060000</v>
      </c>
      <c r="P19" s="33">
        <f>SUM(P12:P18,P6:P9)</f>
        <v>7804751000</v>
      </c>
      <c r="Q19" s="33">
        <f>SUM(Q6:Q9,Q12:Q18)</f>
        <v>7507849000</v>
      </c>
      <c r="R19" s="33">
        <f>SUM(R6:R9,R12:R18)</f>
        <v>8155615000</v>
      </c>
      <c r="S19" s="33">
        <f>SUM(S6:S9,S12:S18)</f>
        <v>8407149000</v>
      </c>
      <c r="T19" s="33">
        <f>SUM(T6:T9,T12:T18)</f>
        <v>9064989000</v>
      </c>
      <c r="U19" s="33">
        <f>SUM(U6:U9,U12:U18)</f>
        <v>9201426000</v>
      </c>
      <c r="V19" s="33">
        <f>SUM(V6:V9,V12:V18)</f>
        <v>9519619000</v>
      </c>
      <c r="W19" s="33">
        <f>SUM(W6:W9,W12:W18)</f>
        <v>10139159000</v>
      </c>
      <c r="X19" s="33">
        <f>SUM(X6:X9,X12:X18)</f>
        <v>10481077000</v>
      </c>
      <c r="Y19" s="33">
        <v>10436187000</v>
      </c>
      <c r="Z19" s="33">
        <v>11154929000</v>
      </c>
      <c r="AA19" s="33">
        <v>11478567000</v>
      </c>
      <c r="AC19" s="33">
        <f>SUM(AC6:AC9,AC12:AC18)</f>
        <v>1402251000</v>
      </c>
      <c r="AD19" s="33">
        <f>SUM(AD6:AD9,AD12:AD18)</f>
        <v>4866967000</v>
      </c>
      <c r="AE19" s="33">
        <f>SUM(AE6:AE9,AE12:AE18)</f>
        <v>6973792000</v>
      </c>
      <c r="AF19" s="33">
        <f>SUM(AF6:AF9,AF12:AF18)</f>
        <v>8155615000</v>
      </c>
      <c r="AG19" s="33">
        <f>SUM(AG6:AG9,AG12:AG18)</f>
        <v>9519619000</v>
      </c>
      <c r="AH19" s="33">
        <v>11154929000</v>
      </c>
    </row>
    <row r="20" ht="15" customHeight="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C20" s="21"/>
      <c r="AD20" s="21"/>
      <c r="AE20" s="21"/>
      <c r="AF20" s="21"/>
      <c r="AG20" s="21"/>
      <c r="AH20" s="21"/>
    </row>
    <row r="21" ht="15" customHeight="1">
      <c r="A21" t="s" s="8">
        <v>100</v>
      </c>
      <c r="Y21" s="32"/>
      <c r="Z21" s="32"/>
      <c r="AA21" s="32"/>
      <c r="AH21" s="26"/>
    </row>
    <row r="22" ht="15" customHeight="1">
      <c r="A22" t="s" s="9">
        <v>101</v>
      </c>
      <c r="C22" s="15">
        <v>8667000</v>
      </c>
      <c r="D22" s="15">
        <v>12837000</v>
      </c>
      <c r="E22" s="15">
        <v>12410000</v>
      </c>
      <c r="F22" s="15">
        <v>18361000</v>
      </c>
      <c r="G22" s="15">
        <v>24471000</v>
      </c>
      <c r="H22" s="15">
        <v>26224000</v>
      </c>
      <c r="I22" s="15">
        <v>29005000</v>
      </c>
      <c r="J22" s="15">
        <v>57758000</v>
      </c>
      <c r="K22" s="15">
        <v>425854000</v>
      </c>
      <c r="L22" s="15">
        <v>45589000</v>
      </c>
      <c r="M22" s="15">
        <v>48985000</v>
      </c>
      <c r="N22" s="15">
        <v>33072000</v>
      </c>
      <c r="O22" s="15">
        <v>34534000</v>
      </c>
      <c r="P22" s="15">
        <v>28974000</v>
      </c>
      <c r="Q22" s="15">
        <v>30022000</v>
      </c>
      <c r="R22" s="15">
        <v>28602000</v>
      </c>
      <c r="S22" s="15">
        <v>27345000</v>
      </c>
      <c r="T22" s="15">
        <v>59805000</v>
      </c>
      <c r="U22" s="15">
        <v>35224000</v>
      </c>
      <c r="V22" s="15">
        <v>41019000</v>
      </c>
      <c r="W22" s="15">
        <v>57561000</v>
      </c>
      <c r="X22" s="15">
        <v>50626000</v>
      </c>
      <c r="Y22" s="15">
        <v>41057000</v>
      </c>
      <c r="Z22" s="15">
        <v>82820000</v>
      </c>
      <c r="AA22" s="15">
        <v>58019000</v>
      </c>
      <c r="AC22" s="15">
        <v>18361000</v>
      </c>
      <c r="AD22" s="15">
        <v>57758000</v>
      </c>
      <c r="AE22" s="15">
        <v>33072000</v>
      </c>
      <c r="AF22" s="15">
        <v>28602000</v>
      </c>
      <c r="AG22" s="15">
        <v>41019000</v>
      </c>
      <c r="AH22" s="15">
        <v>82820000</v>
      </c>
    </row>
    <row r="23" ht="15" customHeight="1">
      <c r="A23" t="s" s="9">
        <v>102</v>
      </c>
      <c r="C23" s="19">
        <v>19859000</v>
      </c>
      <c r="D23" s="19">
        <v>23589000</v>
      </c>
      <c r="E23" s="19">
        <v>22960000</v>
      </c>
      <c r="F23" s="19">
        <v>24998000</v>
      </c>
      <c r="G23" s="19">
        <v>21205000</v>
      </c>
      <c r="H23" s="19">
        <v>33043000</v>
      </c>
      <c r="I23" s="19">
        <v>36523000</v>
      </c>
      <c r="J23" s="19">
        <v>50079000</v>
      </c>
      <c r="K23" s="19">
        <v>38462000</v>
      </c>
      <c r="L23" s="19">
        <v>71515000</v>
      </c>
      <c r="M23" s="19">
        <v>35962000</v>
      </c>
      <c r="N23" s="19">
        <v>71383000</v>
      </c>
      <c r="O23" s="19">
        <v>90811000</v>
      </c>
      <c r="P23" s="19">
        <v>127378000</v>
      </c>
      <c r="Q23" s="19">
        <v>44187000</v>
      </c>
      <c r="R23" s="19">
        <v>53852000</v>
      </c>
      <c r="S23" s="19">
        <v>109498000</v>
      </c>
      <c r="T23" s="19">
        <v>134567000</v>
      </c>
      <c r="U23" s="19">
        <v>129730000</v>
      </c>
      <c r="V23" s="19">
        <v>159643000</v>
      </c>
      <c r="W23" s="19">
        <v>152035000</v>
      </c>
      <c r="X23" s="19">
        <v>157245000</v>
      </c>
      <c r="Y23" s="19">
        <v>176996000</v>
      </c>
      <c r="Z23" s="19">
        <v>211700000</v>
      </c>
      <c r="AA23" s="19">
        <v>193790000</v>
      </c>
      <c r="AC23" s="19">
        <v>24998000</v>
      </c>
      <c r="AD23" s="19">
        <v>50079000</v>
      </c>
      <c r="AE23" s="19">
        <v>71383000</v>
      </c>
      <c r="AF23" s="19">
        <v>53852000</v>
      </c>
      <c r="AG23" s="19">
        <v>159643000</v>
      </c>
      <c r="AH23" s="19">
        <v>211700000</v>
      </c>
    </row>
    <row r="24" ht="15" customHeight="1">
      <c r="A24" t="s" s="9">
        <v>103</v>
      </c>
      <c r="C24" s="19">
        <v>2392000</v>
      </c>
      <c r="D24" s="19">
        <v>2688000</v>
      </c>
      <c r="E24" s="19">
        <v>2224000</v>
      </c>
      <c r="F24" s="19">
        <v>1860000</v>
      </c>
      <c r="G24" s="19">
        <v>2132000</v>
      </c>
      <c r="H24" s="19">
        <v>3133000</v>
      </c>
      <c r="I24" s="19">
        <v>3891000</v>
      </c>
      <c r="J24" s="19">
        <v>2751000</v>
      </c>
      <c r="K24" s="19">
        <v>3304000</v>
      </c>
      <c r="L24" s="19">
        <v>2621000</v>
      </c>
      <c r="M24" s="19">
        <v>2992000</v>
      </c>
      <c r="N24" s="19">
        <v>6659000</v>
      </c>
      <c r="O24" s="19">
        <v>5292000</v>
      </c>
      <c r="P24" s="19">
        <v>11971000</v>
      </c>
      <c r="Q24" s="19">
        <v>13826000</v>
      </c>
      <c r="R24" s="19">
        <v>13498000</v>
      </c>
      <c r="S24" s="19">
        <v>19589000</v>
      </c>
      <c r="T24" s="19">
        <v>22181000</v>
      </c>
      <c r="U24" s="19">
        <v>22816000</v>
      </c>
      <c r="V24" s="19">
        <v>24327000</v>
      </c>
      <c r="W24" s="19">
        <v>24484000</v>
      </c>
      <c r="X24" s="19">
        <v>25357000</v>
      </c>
      <c r="Y24" s="19">
        <v>23944000</v>
      </c>
      <c r="Z24" s="19">
        <v>24465000</v>
      </c>
      <c r="AA24" s="19">
        <v>25649000</v>
      </c>
      <c r="AC24" s="19">
        <v>1860000</v>
      </c>
      <c r="AD24" s="19">
        <v>2751000</v>
      </c>
      <c r="AE24" s="19">
        <v>6659000</v>
      </c>
      <c r="AF24" s="19">
        <v>13498000</v>
      </c>
      <c r="AG24" s="19">
        <v>24327000</v>
      </c>
      <c r="AH24" s="19">
        <v>24465000</v>
      </c>
    </row>
    <row r="25" ht="15" customHeight="1">
      <c r="A25" t="s" s="9">
        <v>104</v>
      </c>
      <c r="C25" s="19">
        <v>14716000</v>
      </c>
      <c r="D25" s="19">
        <v>21479000</v>
      </c>
      <c r="E25" s="19">
        <v>21929000</v>
      </c>
      <c r="F25" s="19">
        <v>27810000</v>
      </c>
      <c r="G25" s="19">
        <v>90562000</v>
      </c>
      <c r="H25" s="19">
        <v>117132000</v>
      </c>
      <c r="I25" s="19">
        <v>291428000</v>
      </c>
      <c r="J25" s="19">
        <v>323577000</v>
      </c>
      <c r="K25" s="19">
        <v>450662000</v>
      </c>
      <c r="L25" s="19">
        <v>436533000</v>
      </c>
      <c r="M25" s="19">
        <v>313307000</v>
      </c>
      <c r="N25" s="19">
        <v>237598000</v>
      </c>
      <c r="O25" s="19">
        <v>249812000</v>
      </c>
      <c r="P25" s="19">
        <v>220619000</v>
      </c>
      <c r="Q25" s="19">
        <v>192360000</v>
      </c>
      <c r="R25" s="19">
        <v>180883000</v>
      </c>
      <c r="S25" s="19">
        <v>160328000</v>
      </c>
      <c r="T25" s="19">
        <v>150272000</v>
      </c>
      <c r="U25" s="19">
        <v>150162000</v>
      </c>
      <c r="V25" s="19">
        <v>147429000</v>
      </c>
      <c r="W25" s="19">
        <v>137464000</v>
      </c>
      <c r="X25" s="19">
        <v>155568000</v>
      </c>
      <c r="Y25" s="19">
        <v>173629000</v>
      </c>
      <c r="Z25" s="19">
        <v>157272000</v>
      </c>
      <c r="AA25" s="19">
        <v>165830000</v>
      </c>
      <c r="AC25" s="19">
        <v>27810000</v>
      </c>
      <c r="AD25" s="19">
        <v>323577000</v>
      </c>
      <c r="AE25" s="19">
        <v>237598000</v>
      </c>
      <c r="AF25" s="19">
        <v>180883000</v>
      </c>
      <c r="AG25" s="19">
        <v>147429000</v>
      </c>
      <c r="AH25" s="19">
        <v>157272000</v>
      </c>
    </row>
    <row r="26" ht="15" customHeight="1">
      <c r="A26" t="s" s="9">
        <v>105</v>
      </c>
      <c r="C26" s="19">
        <v>0</v>
      </c>
      <c r="D26" s="19">
        <v>0</v>
      </c>
      <c r="E26" s="19">
        <v>0</v>
      </c>
      <c r="F26" s="19">
        <v>74222000</v>
      </c>
      <c r="G26" s="19">
        <v>0</v>
      </c>
      <c r="H26" s="19">
        <v>0</v>
      </c>
      <c r="I26" s="19">
        <v>0</v>
      </c>
      <c r="J26" s="19">
        <v>0</v>
      </c>
      <c r="K26" s="19">
        <v>0</v>
      </c>
      <c r="L26" s="19">
        <v>1704607000</v>
      </c>
      <c r="M26" s="19">
        <v>1705624000</v>
      </c>
      <c r="N26" s="19">
        <v>1706668000</v>
      </c>
      <c r="O26" s="19">
        <v>1707724000</v>
      </c>
      <c r="P26" s="19">
        <v>1708779000</v>
      </c>
      <c r="Q26" s="19">
        <v>1413345000</v>
      </c>
      <c r="R26" s="19">
        <v>1414208000</v>
      </c>
      <c r="S26" s="19">
        <v>1415080000</v>
      </c>
      <c r="T26" s="19">
        <v>1415952000</v>
      </c>
      <c r="U26" s="19">
        <v>1385891000</v>
      </c>
      <c r="V26" s="19">
        <v>1341430000</v>
      </c>
      <c r="W26" s="19">
        <v>1202519000</v>
      </c>
      <c r="X26" s="19">
        <v>1151048000</v>
      </c>
      <c r="Y26" s="19">
        <v>1152019000</v>
      </c>
      <c r="Z26" s="19">
        <v>1153000000</v>
      </c>
      <c r="AA26" s="19">
        <v>1127668000</v>
      </c>
      <c r="AC26" s="19">
        <v>74222000</v>
      </c>
      <c r="AD26" s="19">
        <v>0</v>
      </c>
      <c r="AE26" s="19">
        <v>1706668000</v>
      </c>
      <c r="AF26" s="19">
        <v>1414208000</v>
      </c>
      <c r="AG26" s="19">
        <v>1341430000</v>
      </c>
      <c r="AH26" s="19">
        <v>1153000000</v>
      </c>
    </row>
    <row r="27" ht="15" customHeight="1">
      <c r="A27" t="s" s="9">
        <v>106</v>
      </c>
      <c r="C27" s="19">
        <v>0</v>
      </c>
      <c r="D27" s="19">
        <v>0</v>
      </c>
      <c r="E27" s="19">
        <v>0</v>
      </c>
      <c r="F27" s="19">
        <v>0</v>
      </c>
      <c r="G27" s="19">
        <v>498921000</v>
      </c>
      <c r="H27" s="19">
        <v>818446000</v>
      </c>
      <c r="I27" s="19">
        <v>1241126000</v>
      </c>
      <c r="J27" s="19">
        <v>1176673000</v>
      </c>
      <c r="K27" s="19">
        <v>1621638000</v>
      </c>
      <c r="L27" s="19">
        <v>1577264000</v>
      </c>
      <c r="M27" s="19">
        <v>1447568000</v>
      </c>
      <c r="N27" s="19">
        <v>1627580000</v>
      </c>
      <c r="O27" s="19">
        <v>1720812000</v>
      </c>
      <c r="P27" s="19">
        <v>1314212000</v>
      </c>
      <c r="Q27" s="19">
        <v>1788853000</v>
      </c>
      <c r="R27" s="19">
        <v>2165577000</v>
      </c>
      <c r="S27" s="19">
        <v>2398758000</v>
      </c>
      <c r="T27" s="19">
        <v>2740656000</v>
      </c>
      <c r="U27" s="19">
        <v>3240871000</v>
      </c>
      <c r="V27" s="19">
        <v>3236873000</v>
      </c>
      <c r="W27" s="19">
        <v>3985484000</v>
      </c>
      <c r="X27" s="19">
        <v>3988887000</v>
      </c>
      <c r="Y27" s="19">
        <v>4084934000</v>
      </c>
      <c r="Z27" s="19">
        <v>4833855000</v>
      </c>
      <c r="AA27" s="19">
        <v>4830819000</v>
      </c>
      <c r="AC27" s="19">
        <v>0</v>
      </c>
      <c r="AD27" s="19">
        <v>1176673000</v>
      </c>
      <c r="AE27" s="19">
        <v>1627580000</v>
      </c>
      <c r="AF27" s="19">
        <v>2165577000</v>
      </c>
      <c r="AG27" s="19">
        <v>3236873000</v>
      </c>
      <c r="AH27" s="19">
        <v>4833855000</v>
      </c>
    </row>
    <row r="28" ht="15" customHeight="1">
      <c r="A28" t="s" s="9">
        <v>107</v>
      </c>
      <c r="C28" s="16">
        <v>617142000</v>
      </c>
      <c r="D28" s="16">
        <v>799178000</v>
      </c>
      <c r="E28" s="16">
        <v>769099000</v>
      </c>
      <c r="F28" s="16">
        <v>817926000</v>
      </c>
      <c r="G28" s="16">
        <v>698892000</v>
      </c>
      <c r="H28" s="16">
        <v>804960000</v>
      </c>
      <c r="I28" s="16">
        <v>760395000</v>
      </c>
      <c r="J28" s="16">
        <v>680602000</v>
      </c>
      <c r="K28" s="16">
        <v>484821000</v>
      </c>
      <c r="L28" s="16">
        <v>645998000</v>
      </c>
      <c r="M28" s="16">
        <v>901233000</v>
      </c>
      <c r="N28" s="16">
        <v>672577000</v>
      </c>
      <c r="O28" s="16">
        <v>792637000</v>
      </c>
      <c r="P28" s="16">
        <v>1882670000</v>
      </c>
      <c r="Q28" s="16">
        <v>1514120000</v>
      </c>
      <c r="R28" s="16">
        <v>1764812000</v>
      </c>
      <c r="S28" s="16">
        <v>1709751000</v>
      </c>
      <c r="T28" s="16">
        <v>1906672000</v>
      </c>
      <c r="U28" s="16">
        <v>1613272000</v>
      </c>
      <c r="V28" s="16">
        <v>1836909000</v>
      </c>
      <c r="W28" s="16">
        <v>1744040000</v>
      </c>
      <c r="X28" s="16">
        <v>2166806000</v>
      </c>
      <c r="Y28" s="16">
        <v>1908693000</v>
      </c>
      <c r="Z28" s="16">
        <v>1622808000</v>
      </c>
      <c r="AA28" s="16">
        <v>1777906000</v>
      </c>
      <c r="AC28" s="16">
        <v>817926000</v>
      </c>
      <c r="AD28" s="16">
        <v>680602000</v>
      </c>
      <c r="AE28" s="16">
        <v>672577000</v>
      </c>
      <c r="AF28" s="16">
        <v>1764812000</v>
      </c>
      <c r="AG28" s="16">
        <v>1836909000</v>
      </c>
      <c r="AH28" s="16">
        <v>1622808000</v>
      </c>
    </row>
    <row r="29" ht="15" customHeight="1">
      <c r="A29" t="s" s="8">
        <v>108</v>
      </c>
      <c r="C29" s="33">
        <f>SUM(C22:C28)</f>
        <v>662776000</v>
      </c>
      <c r="D29" s="33">
        <f>SUM(D22:D28)</f>
        <v>859771000</v>
      </c>
      <c r="E29" s="33">
        <f>SUM(E22:E28)</f>
        <v>828622000</v>
      </c>
      <c r="F29" s="33">
        <f>SUM(F22:F28)</f>
        <v>965177000</v>
      </c>
      <c r="G29" s="33">
        <f>SUM(G22:G28)</f>
        <v>1336183000</v>
      </c>
      <c r="H29" s="33">
        <f>SUM(H22:H28)</f>
        <v>1802938000</v>
      </c>
      <c r="I29" s="33">
        <f>SUM(I22:I28)</f>
        <v>2362368000</v>
      </c>
      <c r="J29" s="33">
        <f>SUM(J22:J28)</f>
        <v>2291440000</v>
      </c>
      <c r="K29" s="33">
        <f>SUM(K22:K28)</f>
        <v>3024741000</v>
      </c>
      <c r="L29" s="33">
        <v>4484127000</v>
      </c>
      <c r="M29" s="33">
        <f>SUM(M22:M28)</f>
        <v>4455671000</v>
      </c>
      <c r="N29" s="33">
        <f>SUM(N22:N28)</f>
        <v>4355537000</v>
      </c>
      <c r="O29" s="33">
        <f>SUM(O22:O28)</f>
        <v>4601622000</v>
      </c>
      <c r="P29" s="33">
        <f>SUM(P22:P28)</f>
        <v>5294603000</v>
      </c>
      <c r="Q29" s="33">
        <f>SUM(Q22:Q28)</f>
        <v>4996713000</v>
      </c>
      <c r="R29" s="33">
        <f>SUM(R22:R28)</f>
        <v>5621432000</v>
      </c>
      <c r="S29" s="33">
        <f>SUM(S22:S28)</f>
        <v>5840349000</v>
      </c>
      <c r="T29" s="33">
        <f>SUM(T22:T28)</f>
        <v>6430105000</v>
      </c>
      <c r="U29" s="33">
        <f>SUM(U22:U28)</f>
        <v>6577966000</v>
      </c>
      <c r="V29" s="33">
        <f>SUM(V22:V28)</f>
        <v>6787630000</v>
      </c>
      <c r="W29" s="33">
        <f>SUM(W22:W28)</f>
        <v>7303587000</v>
      </c>
      <c r="X29" s="33">
        <f>SUM(X22:X28)</f>
        <v>7695537000</v>
      </c>
      <c r="Y29" s="33">
        <v>7561272000</v>
      </c>
      <c r="Z29" s="33">
        <v>8085919000</v>
      </c>
      <c r="AA29" s="33">
        <v>8179682000</v>
      </c>
      <c r="AC29" s="33">
        <f>SUM(AC22:AC28)</f>
        <v>965177000</v>
      </c>
      <c r="AD29" s="33">
        <f>SUM(AD22:AD28)</f>
        <v>2291440000</v>
      </c>
      <c r="AE29" s="33">
        <f>SUM(AE22:AE28)</f>
        <v>4355537000</v>
      </c>
      <c r="AF29" s="33">
        <f>SUM(AF22:AF28)</f>
        <v>5621432000</v>
      </c>
      <c r="AG29" s="33">
        <f>SUM(AG22:AG28)</f>
        <v>6787630000</v>
      </c>
      <c r="AH29" s="33">
        <v>8085919000</v>
      </c>
    </row>
    <row r="30" ht="15"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C30" s="21"/>
      <c r="AD30" s="21"/>
      <c r="AE30" s="21"/>
      <c r="AF30" s="21"/>
      <c r="AG30" s="21"/>
      <c r="AH30" s="21"/>
    </row>
    <row r="31" ht="15" customHeight="1">
      <c r="A31" t="s" s="9">
        <v>109</v>
      </c>
      <c r="Y31" s="26"/>
      <c r="Z31" s="26"/>
      <c r="AA31" s="26"/>
      <c r="AH31" s="26"/>
    </row>
    <row r="32" ht="15" customHeight="1">
      <c r="A32" t="s" s="14">
        <v>110</v>
      </c>
      <c r="C32" s="15">
        <v>813555000</v>
      </c>
      <c r="D32" s="15">
        <v>804170000</v>
      </c>
      <c r="E32" s="15">
        <v>804170000</v>
      </c>
      <c r="F32" s="15">
        <v>804170000</v>
      </c>
      <c r="G32" s="15">
        <v>1327163000</v>
      </c>
      <c r="H32" s="15">
        <v>1327271000</v>
      </c>
      <c r="I32" s="15">
        <v>0</v>
      </c>
      <c r="J32" s="15">
        <v>0</v>
      </c>
      <c r="K32" s="15">
        <v>0</v>
      </c>
      <c r="L32" s="15">
        <v>0</v>
      </c>
      <c r="M32" s="15">
        <v>0</v>
      </c>
      <c r="N32" s="15">
        <v>0</v>
      </c>
      <c r="O32" s="15">
        <v>0</v>
      </c>
      <c r="P32" s="15">
        <v>0</v>
      </c>
      <c r="Q32" s="15">
        <v>0</v>
      </c>
      <c r="R32" s="15">
        <v>0</v>
      </c>
      <c r="S32" s="15">
        <v>0</v>
      </c>
      <c r="T32" s="15">
        <v>0</v>
      </c>
      <c r="U32" s="15">
        <v>0</v>
      </c>
      <c r="V32" s="15">
        <v>0</v>
      </c>
      <c r="W32" s="15">
        <v>0</v>
      </c>
      <c r="X32" s="15">
        <v>0</v>
      </c>
      <c r="Y32" s="15">
        <v>0</v>
      </c>
      <c r="Z32" s="15">
        <v>0</v>
      </c>
      <c r="AA32" s="15">
        <v>0</v>
      </c>
      <c r="AC32" s="15">
        <v>804170000</v>
      </c>
      <c r="AD32" s="15">
        <v>0</v>
      </c>
      <c r="AE32" s="15">
        <v>0</v>
      </c>
      <c r="AF32" s="15">
        <v>0</v>
      </c>
      <c r="AG32" s="15">
        <v>0</v>
      </c>
      <c r="AH32" s="15">
        <v>0</v>
      </c>
    </row>
    <row r="33" ht="15" customHeight="1">
      <c r="A33" t="s" s="14">
        <v>111</v>
      </c>
      <c r="C33" s="19">
        <v>0</v>
      </c>
      <c r="D33" s="19">
        <v>0</v>
      </c>
      <c r="E33" s="19">
        <v>0</v>
      </c>
      <c r="F33" s="19">
        <v>0</v>
      </c>
      <c r="G33" s="19">
        <v>0</v>
      </c>
      <c r="H33" s="19">
        <v>0</v>
      </c>
      <c r="I33" s="19">
        <v>2000</v>
      </c>
      <c r="J33" s="19">
        <v>2000</v>
      </c>
      <c r="K33" s="19">
        <v>2000</v>
      </c>
      <c r="L33" s="19">
        <v>2000</v>
      </c>
      <c r="M33" s="19">
        <v>2000</v>
      </c>
      <c r="N33" s="19">
        <v>2000</v>
      </c>
      <c r="O33" s="19">
        <v>2000</v>
      </c>
      <c r="P33" s="19">
        <v>2000</v>
      </c>
      <c r="Q33" s="19">
        <v>2000</v>
      </c>
      <c r="R33" s="19">
        <v>2000</v>
      </c>
      <c r="S33" s="19">
        <v>2000</v>
      </c>
      <c r="T33" s="19">
        <v>2000</v>
      </c>
      <c r="U33" s="19">
        <v>2000</v>
      </c>
      <c r="V33" s="19">
        <v>2000</v>
      </c>
      <c r="W33" s="19">
        <v>2000</v>
      </c>
      <c r="X33" s="19">
        <v>2000</v>
      </c>
      <c r="Y33" s="19">
        <v>2000</v>
      </c>
      <c r="Z33" s="19">
        <v>2000</v>
      </c>
      <c r="AA33" s="19">
        <v>2000</v>
      </c>
      <c r="AC33" s="19">
        <v>0</v>
      </c>
      <c r="AD33" s="19">
        <v>2000</v>
      </c>
      <c r="AE33" s="19">
        <v>2000</v>
      </c>
      <c r="AF33" s="19">
        <v>2000</v>
      </c>
      <c r="AG33" s="19">
        <v>2000</v>
      </c>
      <c r="AH33" s="19">
        <v>2000</v>
      </c>
    </row>
    <row r="34" ht="15" customHeight="1">
      <c r="A34" t="s" s="14">
        <v>112</v>
      </c>
      <c r="C34" s="19">
        <v>0</v>
      </c>
      <c r="D34" s="19">
        <v>0</v>
      </c>
      <c r="E34" s="19">
        <v>0</v>
      </c>
      <c r="F34" s="19">
        <v>0</v>
      </c>
      <c r="G34" s="19">
        <v>0</v>
      </c>
      <c r="H34" s="19">
        <v>0</v>
      </c>
      <c r="I34" s="19">
        <v>1000</v>
      </c>
      <c r="J34" s="19">
        <v>1000</v>
      </c>
      <c r="K34" s="19">
        <v>1000</v>
      </c>
      <c r="L34" s="19">
        <v>1000</v>
      </c>
      <c r="M34" s="19">
        <v>1000</v>
      </c>
      <c r="N34" s="19">
        <v>1000</v>
      </c>
      <c r="O34" s="19">
        <v>1000</v>
      </c>
      <c r="P34" s="19">
        <v>1000</v>
      </c>
      <c r="Q34" s="19">
        <v>1000</v>
      </c>
      <c r="R34" s="19">
        <v>1000</v>
      </c>
      <c r="S34" s="19">
        <v>1000</v>
      </c>
      <c r="T34" s="19">
        <v>1000</v>
      </c>
      <c r="U34" s="19">
        <v>1000</v>
      </c>
      <c r="V34" s="19">
        <v>1000</v>
      </c>
      <c r="W34" s="19">
        <v>1000</v>
      </c>
      <c r="X34" s="19">
        <v>1000</v>
      </c>
      <c r="Y34" s="19">
        <v>1000</v>
      </c>
      <c r="Z34" s="19">
        <v>1000</v>
      </c>
      <c r="AA34" s="19">
        <v>1000</v>
      </c>
      <c r="AC34" s="19">
        <v>0</v>
      </c>
      <c r="AD34" s="19">
        <v>1000</v>
      </c>
      <c r="AE34" s="19">
        <v>1000</v>
      </c>
      <c r="AF34" s="19">
        <v>1000</v>
      </c>
      <c r="AG34" s="19">
        <v>1000</v>
      </c>
      <c r="AH34" s="19">
        <v>1000</v>
      </c>
    </row>
    <row r="35" ht="15" customHeight="1">
      <c r="A35" t="s" s="9">
        <v>113</v>
      </c>
      <c r="C35" s="19">
        <v>64890000</v>
      </c>
      <c r="D35" s="19">
        <v>59195000</v>
      </c>
      <c r="E35" s="19">
        <v>67809000</v>
      </c>
      <c r="F35" s="19">
        <v>80373000</v>
      </c>
      <c r="G35" s="19">
        <v>114226000</v>
      </c>
      <c r="H35" s="19">
        <v>142477000</v>
      </c>
      <c r="I35" s="19">
        <v>3175713000</v>
      </c>
      <c r="J35" s="19">
        <v>3467236000</v>
      </c>
      <c r="K35" s="19">
        <v>3579763000</v>
      </c>
      <c r="L35" s="19">
        <v>3828778000</v>
      </c>
      <c r="M35" s="19">
        <v>3987881000</v>
      </c>
      <c r="N35" s="19">
        <v>4231303000</v>
      </c>
      <c r="O35" s="19">
        <v>4454829000</v>
      </c>
      <c r="P35" s="19">
        <v>4716385000</v>
      </c>
      <c r="Q35" s="19">
        <v>4918756000</v>
      </c>
      <c r="R35" s="19">
        <v>5140850000</v>
      </c>
      <c r="S35" s="19">
        <v>5355032000</v>
      </c>
      <c r="T35" s="19">
        <v>5571955000</v>
      </c>
      <c r="U35" s="19">
        <v>5704626000</v>
      </c>
      <c r="V35" s="19">
        <v>5862555000</v>
      </c>
      <c r="W35" s="19">
        <v>6053917000</v>
      </c>
      <c r="X35" s="19">
        <v>5961956000</v>
      </c>
      <c r="Y35" s="19">
        <v>6045479000</v>
      </c>
      <c r="Z35" s="19">
        <v>6140893000</v>
      </c>
      <c r="AA35" s="19">
        <v>6299395000</v>
      </c>
      <c r="AC35" s="19">
        <v>80373000</v>
      </c>
      <c r="AD35" s="19">
        <v>3467236000</v>
      </c>
      <c r="AE35" s="19">
        <v>4231303000</v>
      </c>
      <c r="AF35" s="19">
        <v>5140850000</v>
      </c>
      <c r="AG35" s="19">
        <v>5862555000</v>
      </c>
      <c r="AH35" s="19">
        <v>6140893000</v>
      </c>
    </row>
    <row r="36" ht="15" customHeight="1">
      <c r="A36" t="s" s="9">
        <v>114</v>
      </c>
      <c r="C36" s="19">
        <v>-349898000</v>
      </c>
      <c r="D36" s="19">
        <v>-396361000</v>
      </c>
      <c r="E36" s="19">
        <v>-481981000</v>
      </c>
      <c r="F36" s="19">
        <v>-447167000</v>
      </c>
      <c r="G36" s="19">
        <v>-461093000</v>
      </c>
      <c r="H36" s="19">
        <v>-487703000</v>
      </c>
      <c r="I36" s="19">
        <v>-774765000</v>
      </c>
      <c r="J36" s="19">
        <v>-898485000</v>
      </c>
      <c r="K36" s="19">
        <v>-1205100000</v>
      </c>
      <c r="L36" s="19">
        <v>-1364835000</v>
      </c>
      <c r="M36" s="19">
        <v>-1419506000</v>
      </c>
      <c r="N36" s="19">
        <v>-1605902000</v>
      </c>
      <c r="O36" s="19">
        <v>-1857171000</v>
      </c>
      <c r="P36" s="19">
        <v>-2179608000</v>
      </c>
      <c r="Q36" s="19">
        <v>-2385285000</v>
      </c>
      <c r="R36" s="19">
        <v>-2591247000</v>
      </c>
      <c r="S36" s="19">
        <v>-2763030000</v>
      </c>
      <c r="T36" s="19">
        <v>-2929932000</v>
      </c>
      <c r="U36" s="19">
        <v>-3063868000</v>
      </c>
      <c r="V36" s="19">
        <v>-3109004000</v>
      </c>
      <c r="W36" s="19">
        <v>-3209226000</v>
      </c>
      <c r="X36" s="19">
        <v>-3128866000</v>
      </c>
      <c r="Y36" s="19">
        <v>-3126062000</v>
      </c>
      <c r="Z36" s="19">
        <v>-3056818000</v>
      </c>
      <c r="AA36" s="19">
        <v>-2976124000</v>
      </c>
      <c r="AC36" s="19">
        <v>-447167000</v>
      </c>
      <c r="AD36" s="19">
        <v>-898485000</v>
      </c>
      <c r="AE36" s="19">
        <v>-1605902000</v>
      </c>
      <c r="AF36" s="19">
        <v>-2591247000</v>
      </c>
      <c r="AG36" s="19">
        <v>-3109004000</v>
      </c>
      <c r="AH36" s="19">
        <v>-3056818000</v>
      </c>
    </row>
    <row r="37" ht="15" customHeight="1">
      <c r="A37" t="s" s="9">
        <v>115</v>
      </c>
      <c r="C37" s="16">
        <v>25000</v>
      </c>
      <c r="D37" s="16">
        <v>10000</v>
      </c>
      <c r="E37" s="16">
        <v>-864000</v>
      </c>
      <c r="F37" s="16">
        <v>-302000</v>
      </c>
      <c r="G37" s="16">
        <v>103000</v>
      </c>
      <c r="H37" s="16">
        <v>1917000</v>
      </c>
      <c r="I37" s="16">
        <v>4746000</v>
      </c>
      <c r="J37" s="16">
        <v>6773000</v>
      </c>
      <c r="K37" s="16">
        <v>2692000</v>
      </c>
      <c r="L37" s="16">
        <v>4376000</v>
      </c>
      <c r="M37" s="16">
        <v>7677000</v>
      </c>
      <c r="N37" s="16">
        <v>-7149000</v>
      </c>
      <c r="O37" s="16">
        <v>-34223000</v>
      </c>
      <c r="P37" s="16">
        <v>-26632000</v>
      </c>
      <c r="Q37" s="16">
        <v>-22338000</v>
      </c>
      <c r="R37" s="16">
        <v>-15423000</v>
      </c>
      <c r="S37" s="16">
        <v>-25205000</v>
      </c>
      <c r="T37" s="16">
        <v>-7142000</v>
      </c>
      <c r="U37" s="16">
        <v>-17301000</v>
      </c>
      <c r="V37" s="16">
        <v>-21565000</v>
      </c>
      <c r="W37" s="16">
        <v>-9122000</v>
      </c>
      <c r="X37" s="16">
        <v>-47553000</v>
      </c>
      <c r="Y37" s="16">
        <v>-44504000</v>
      </c>
      <c r="Z37" s="16">
        <v>-15069000</v>
      </c>
      <c r="AA37" s="16">
        <v>-24389000</v>
      </c>
      <c r="AC37" s="16">
        <v>-302000</v>
      </c>
      <c r="AD37" s="16">
        <v>6773000</v>
      </c>
      <c r="AE37" s="16">
        <v>-7149000</v>
      </c>
      <c r="AF37" s="16">
        <v>-15423000</v>
      </c>
      <c r="AG37" s="16">
        <v>-21565000</v>
      </c>
      <c r="AH37" s="16">
        <v>-15069000</v>
      </c>
    </row>
    <row r="38" ht="15" customHeight="1">
      <c r="A38" t="s" s="8">
        <v>116</v>
      </c>
      <c r="C38" s="33">
        <f>SUM(C33:C37)</f>
        <v>-284983000</v>
      </c>
      <c r="D38" s="33">
        <f>SUM(D33:D37)</f>
        <v>-337156000</v>
      </c>
      <c r="E38" s="33">
        <f>SUM(E33:E37)</f>
        <v>-415036000</v>
      </c>
      <c r="F38" s="33">
        <f>SUM(F33:F37)</f>
        <v>-367096000</v>
      </c>
      <c r="G38" s="33">
        <f>SUM(G33:G37)</f>
        <v>-346764000</v>
      </c>
      <c r="H38" s="33">
        <f>SUM(H33:H37)</f>
        <v>-343309000</v>
      </c>
      <c r="I38" s="33">
        <f>SUM(I33:I37)</f>
        <v>2405697000</v>
      </c>
      <c r="J38" s="33">
        <f>SUM(J33:J37)</f>
        <v>2575527000</v>
      </c>
      <c r="K38" s="33">
        <f>SUM(K33:K37)</f>
        <v>2377358000</v>
      </c>
      <c r="L38" s="33">
        <f>SUM(L33:L37)</f>
        <v>2468322000</v>
      </c>
      <c r="M38" s="33">
        <f>SUM(M33:M37)</f>
        <v>2576055000</v>
      </c>
      <c r="N38" s="33">
        <f>SUM(N33:N37)</f>
        <v>2618255000</v>
      </c>
      <c r="O38" s="33">
        <f>SUM(O33:O37)</f>
        <v>2563438000</v>
      </c>
      <c r="P38" s="33">
        <f>SUM(P33:P37)</f>
        <v>2510148000</v>
      </c>
      <c r="Q38" s="33">
        <f>SUM(Q33:Q37)</f>
        <v>2511136000</v>
      </c>
      <c r="R38" s="33">
        <f>SUM(R33:R37)</f>
        <v>2534183000</v>
      </c>
      <c r="S38" s="33">
        <f>SUM(S33:S37)</f>
        <v>2566800000</v>
      </c>
      <c r="T38" s="33">
        <f>SUM(T33:T37)</f>
        <v>2634884000</v>
      </c>
      <c r="U38" s="33">
        <f>SUM(U33:U37)</f>
        <v>2623460000</v>
      </c>
      <c r="V38" s="33">
        <f>SUM(V33:V37)</f>
        <v>2731989000</v>
      </c>
      <c r="W38" s="33">
        <f>SUM(W33:W37)</f>
        <v>2835572000</v>
      </c>
      <c r="X38" s="33">
        <f>SUM(X33:X37)</f>
        <v>2785540000</v>
      </c>
      <c r="Y38" s="33">
        <v>2874916000</v>
      </c>
      <c r="Z38" s="33">
        <v>3069009000</v>
      </c>
      <c r="AA38" s="33">
        <v>3298885000</v>
      </c>
      <c r="AC38" s="33">
        <f>SUM(AC33:AC37)</f>
        <v>-367096000</v>
      </c>
      <c r="AD38" s="33">
        <f>SUM(AD33:AD37)</f>
        <v>2575527000</v>
      </c>
      <c r="AE38" s="33">
        <f>SUM(AE33:AE37)</f>
        <v>2618255000</v>
      </c>
      <c r="AF38" s="33">
        <f>SUM(AF33:AF37)</f>
        <v>2534183000</v>
      </c>
      <c r="AG38" s="33">
        <f>SUM(AG33:AG37)</f>
        <v>2731989000</v>
      </c>
      <c r="AH38" s="33">
        <v>3069009000</v>
      </c>
    </row>
    <row r="39" ht="13.333333333333334" customHeight="1">
      <c r="A39" t="s" s="8">
        <v>117</v>
      </c>
      <c r="C39" s="23">
        <f>C29+C32+C38</f>
        <v>1191348000</v>
      </c>
      <c r="D39" s="23">
        <f>D29+D32+D38</f>
        <v>1326785000</v>
      </c>
      <c r="E39" s="23">
        <f>E29+E32+E38</f>
        <v>1217756000</v>
      </c>
      <c r="F39" s="23">
        <f>F29+F32+F38</f>
        <v>1402251000</v>
      </c>
      <c r="G39" s="23">
        <f>G29+G32+G38</f>
        <v>2316582000</v>
      </c>
      <c r="H39" s="23">
        <f>H29+H32+H38</f>
        <v>2786900000</v>
      </c>
      <c r="I39" s="23">
        <f>I29+I32+I38</f>
        <v>4768065000</v>
      </c>
      <c r="J39" s="23">
        <f>J29+J32+J38</f>
        <v>4866967000</v>
      </c>
      <c r="K39" s="23">
        <f>K29+K32+K38</f>
        <v>5402099000</v>
      </c>
      <c r="L39" s="23">
        <f>L29+L32+L38</f>
        <v>6952449000</v>
      </c>
      <c r="M39" s="23">
        <f>M29+M32+M38</f>
        <v>7031726000</v>
      </c>
      <c r="N39" s="23">
        <f>N29+N32+N38</f>
        <v>6973792000</v>
      </c>
      <c r="O39" s="23">
        <f>O29+O32+O38</f>
        <v>7165060000</v>
      </c>
      <c r="P39" s="23">
        <f>P29+P32+P38</f>
        <v>7804751000</v>
      </c>
      <c r="Q39" s="23">
        <f>Q29+Q32+Q38</f>
        <v>7507849000</v>
      </c>
      <c r="R39" s="23">
        <f>R29+R32+R38</f>
        <v>8155615000</v>
      </c>
      <c r="S39" s="23">
        <f>S29+S32+S38</f>
        <v>8407149000</v>
      </c>
      <c r="T39" s="23">
        <f>T29+T32+T38</f>
        <v>9064989000</v>
      </c>
      <c r="U39" s="23">
        <f>U29+U32+U38</f>
        <v>9201426000</v>
      </c>
      <c r="V39" s="23">
        <f>V29+V32+V38</f>
        <v>9519619000</v>
      </c>
      <c r="W39" s="23">
        <f>W29+W32+W38</f>
        <v>10139159000</v>
      </c>
      <c r="X39" s="23">
        <f>X29+X32+X38</f>
        <v>10481077000</v>
      </c>
      <c r="Y39" s="23">
        <v>10436187000</v>
      </c>
      <c r="Z39" s="23">
        <v>11154929000</v>
      </c>
      <c r="AA39" s="23">
        <v>11478567000</v>
      </c>
      <c r="AC39" s="23">
        <f>AC29+AC32+AC38</f>
        <v>1402251000</v>
      </c>
      <c r="AD39" s="23">
        <f>AD29+AD32+AD38</f>
        <v>4866967000</v>
      </c>
      <c r="AE39" s="23">
        <f>AE29+AE32+AE38</f>
        <v>6973792000</v>
      </c>
      <c r="AF39" s="23">
        <f>AF29+AF32+AF38</f>
        <v>8155615000</v>
      </c>
      <c r="AG39" s="23">
        <f>AG29+AG32+AG38</f>
        <v>9519619000</v>
      </c>
      <c r="AH39" s="23">
        <v>11154929000</v>
      </c>
    </row>
    <row r="40" ht="15" customHeight="1">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C40" s="46"/>
      <c r="AD40" s="47"/>
      <c r="AE40" s="47"/>
      <c r="AF40" s="47"/>
      <c r="AG40" s="47"/>
      <c r="AH40" s="47"/>
    </row>
    <row r="41" ht="15" customHeight="1">
      <c r="A41" t="s" s="13">
        <v>78</v>
      </c>
    </row>
    <row r="42" ht="15" customHeight="1">
      <c r="A42" t="s" s="9">
        <v>79</v>
      </c>
    </row>
    <row r="43" customHeight="1"/>
    <row r="44" customHeight="1"/>
    <row r="45" customHeight="1"/>
    <row r="46" customHeight="1"/>
    <row r="47" customHeight="1"/>
    <row r="48" customHeight="1"/>
    <row r="49" customHeight="1"/>
    <row r="50" customHeight="1"/>
  </sheetData>
  <mergeCells count="3">
    <mergeCell ref="AC3:AH3"/>
    <mergeCell ref="A41:J41"/>
    <mergeCell ref="A42:J42"/>
  </mergeCells>
  <pageMargins left="0.75" right="0.75" top="1" bottom="1" header="0.5" footer="0.5"/>
  <tableParts coun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7"/>
  <sheetViews>
    <sheetView showRuler="false" workbookViewId="0"/>
    <sheetView workbookViewId="0">
      <pane xSplit="1" topLeftCell="B1" activePane="topRight" state="frozen"/>
    </sheetView>
  </sheetViews>
  <sheetFormatPr baseColWidth="12" defaultRowHeight="15" x14ac:dyDescent="0"/>
  <cols>
    <col min="1" max="1" width="67.56" customWidth="1"/>
    <col min="2" max="2" width="2.83" customWidth="1" hidden="1"/>
    <col min="3" max="3" width="14.65" customWidth="1"/>
    <col min="4" max="4" width="14.65" customWidth="1"/>
    <col min="5" max="5" width="14.65" customWidth="1"/>
    <col min="6" max="6" width="14.65" customWidth="1"/>
    <col min="7" max="7" width="14.65" customWidth="1"/>
    <col min="8" max="8" width="14.8" customWidth="1"/>
    <col min="9" max="9" width="14.65" customWidth="1"/>
    <col min="10" max="10" width="14.65" customWidth="1"/>
    <col min="11" max="11" width="14.65" customWidth="1"/>
    <col min="12" max="12" width="14.65" customWidth="1"/>
    <col min="13" max="13" width="14.65" customWidth="1"/>
    <col min="14" max="14" width="14.65" customWidth="1"/>
    <col min="15" max="15" width="14.65" customWidth="1"/>
    <col min="16" max="16" width="14.65" customWidth="1"/>
    <col min="17" max="17" width="14.65" customWidth="1"/>
    <col min="18" max="18" width="14.65" customWidth="1"/>
    <col min="19" max="19" width="14.65" customWidth="1"/>
    <col min="20" max="20" width="14.65" customWidth="1"/>
    <col min="21" max="21" width="14.65" customWidth="1"/>
    <col min="22" max="22" width="14.65" customWidth="1"/>
    <col min="23" max="23" width="14.65" customWidth="1"/>
    <col min="24" max="24" width="14.65" customWidth="1"/>
    <col min="25" max="25" width="14.8" customWidth="1"/>
    <col min="26" max="26" width="14.8" customWidth="1"/>
    <col min="27" max="27" width="14.8" customWidth="1"/>
    <col min="28" max="28" width="0.94" customWidth="1"/>
    <col min="29" max="29" width="14.65" customWidth="1"/>
    <col min="30" max="30" width="14.65" customWidth="1"/>
    <col min="31" max="31" width="14.65" customWidth="1"/>
    <col min="32" max="32" width="14.65" customWidth="1"/>
    <col min="33" max="33" width="14.65" customWidth="1"/>
  </cols>
  <sheetData>
    <row r="1" ht="13.333333333333334" customHeight="1">
      <c r="A1" t="s" s="31">
        <v>5</v>
      </c>
    </row>
    <row r="2" ht="13.333333333333334" customHeight="1">
      <c r="A2" t="s" s="32">
        <v>118</v>
      </c>
    </row>
    <row r="3" ht="13.333333333333334" customHeight="1">
      <c r="A3" t="s" s="32">
        <v>119</v>
      </c>
      <c r="C3" t="s" s="10">
        <v>8</v>
      </c>
      <c r="AC3" t="s" s="10">
        <v>9</v>
      </c>
    </row>
    <row r="4" ht="13.333333333333334" customHeight="1">
      <c r="C4" s="11">
        <v>43738</v>
      </c>
      <c r="D4" s="11">
        <v>43830</v>
      </c>
      <c r="E4" s="11">
        <v>43920</v>
      </c>
      <c r="F4" s="11">
        <v>44012</v>
      </c>
      <c r="G4" s="11">
        <v>44104</v>
      </c>
      <c r="H4" s="11">
        <v>44196</v>
      </c>
      <c r="I4" s="11">
        <v>44286</v>
      </c>
      <c r="J4" s="11">
        <v>44377</v>
      </c>
      <c r="K4" s="11">
        <v>44469</v>
      </c>
      <c r="L4" s="11">
        <v>44561</v>
      </c>
      <c r="M4" s="11">
        <v>44651</v>
      </c>
      <c r="N4" s="11">
        <v>44742</v>
      </c>
      <c r="O4" s="11">
        <v>44834</v>
      </c>
      <c r="P4" s="11">
        <v>44926</v>
      </c>
      <c r="Q4" s="11">
        <v>45016</v>
      </c>
      <c r="R4" s="11">
        <v>45107</v>
      </c>
      <c r="S4" s="11">
        <v>45199</v>
      </c>
      <c r="T4" s="11">
        <v>45291</v>
      </c>
      <c r="U4" s="11">
        <v>45382</v>
      </c>
      <c r="V4" s="11">
        <v>45473</v>
      </c>
      <c r="W4" s="11">
        <v>45565</v>
      </c>
      <c r="X4" s="11">
        <v>45657</v>
      </c>
      <c r="Y4" s="11">
        <v>45747</v>
      </c>
      <c r="Z4" s="11">
        <v>45838</v>
      </c>
      <c r="AA4" s="11">
        <v>45930</v>
      </c>
      <c r="AC4" s="12">
        <v>44012</v>
      </c>
      <c r="AD4" s="12">
        <v>44377</v>
      </c>
      <c r="AE4" s="12">
        <v>44742</v>
      </c>
      <c r="AF4" s="12">
        <v>45107</v>
      </c>
      <c r="AG4" s="12">
        <v>45473</v>
      </c>
      <c r="AH4" s="12">
        <v>45838</v>
      </c>
    </row>
    <row r="5" ht="15" customHeight="1">
      <c r="A5" t="s" s="8">
        <v>120</v>
      </c>
      <c r="C5" s="30"/>
      <c r="D5" s="30"/>
      <c r="E5" s="30"/>
      <c r="F5" s="30"/>
      <c r="G5" s="30"/>
      <c r="H5" s="30"/>
      <c r="I5" s="30"/>
      <c r="J5" s="30"/>
      <c r="K5" s="30"/>
      <c r="L5" s="30"/>
      <c r="M5" s="30"/>
      <c r="N5" s="30"/>
      <c r="O5" s="30"/>
      <c r="P5" s="30"/>
      <c r="Q5" s="30"/>
      <c r="R5" s="30"/>
      <c r="S5" s="30"/>
      <c r="T5" s="30"/>
      <c r="U5" s="30"/>
      <c r="V5" s="30"/>
      <c r="W5" s="30"/>
      <c r="X5" s="30"/>
      <c r="Y5" s="30"/>
      <c r="Z5" s="30"/>
      <c r="AA5" s="30"/>
      <c r="AC5" s="30"/>
      <c r="AD5" s="30"/>
      <c r="AE5" s="30"/>
      <c r="AF5" s="30"/>
      <c r="AG5" s="30"/>
      <c r="AH5" s="30"/>
    </row>
    <row r="6" ht="15" customHeight="1">
      <c r="A6" t="s" s="9">
        <v>121</v>
      </c>
      <c r="C6" s="48">
        <v>600000000</v>
      </c>
      <c r="D6" s="48">
        <v>800000000</v>
      </c>
      <c r="E6" s="48">
        <v>700000000</v>
      </c>
      <c r="F6" s="48">
        <v>600000000</v>
      </c>
      <c r="G6" s="48">
        <v>800000000</v>
      </c>
      <c r="H6" s="48">
        <v>1100000000</v>
      </c>
      <c r="I6" s="48">
        <v>1300000000</v>
      </c>
      <c r="J6" s="48">
        <v>1500000000</v>
      </c>
      <c r="K6" s="48">
        <v>1600000000</v>
      </c>
      <c r="L6" s="48">
        <v>2500000000</v>
      </c>
      <c r="M6" s="48">
        <v>2200000000</v>
      </c>
      <c r="N6" s="48">
        <v>2700000000</v>
      </c>
      <c r="O6" s="48">
        <v>2800000000</v>
      </c>
      <c r="P6" s="48">
        <v>3800000000</v>
      </c>
      <c r="Q6" s="48">
        <v>3200000000</v>
      </c>
      <c r="R6" s="48">
        <v>4000000000</v>
      </c>
      <c r="S6" s="48">
        <v>4200000000</v>
      </c>
      <c r="T6" s="48">
        <v>5500000000</v>
      </c>
      <c r="U6" s="48">
        <v>4600000000</v>
      </c>
      <c r="V6" s="48">
        <v>5400000000</v>
      </c>
      <c r="W6" s="48">
        <v>5700000000</v>
      </c>
      <c r="X6" s="48">
        <v>7300000000</v>
      </c>
      <c r="Y6" s="48">
        <v>6100000000</v>
      </c>
      <c r="Z6" s="48">
        <v>7300000000</v>
      </c>
      <c r="AA6" s="48">
        <v>7700000000</v>
      </c>
      <c r="AC6" s="48">
        <v>2700000000</v>
      </c>
      <c r="AD6" s="48">
        <v>4700000000</v>
      </c>
      <c r="AE6" s="48">
        <v>9000000000</v>
      </c>
      <c r="AF6" s="48">
        <v>13800000000</v>
      </c>
      <c r="AG6" s="48">
        <v>19600000000</v>
      </c>
      <c r="AH6" s="48">
        <v>26500000000</v>
      </c>
    </row>
    <row r="7" ht="15" customHeight="1">
      <c r="A7" t="s" s="9">
        <v>122</v>
      </c>
      <c r="C7" s="48">
        <v>300000000</v>
      </c>
      <c r="D7" s="48">
        <v>500000000</v>
      </c>
      <c r="E7" s="48">
        <v>500000000</v>
      </c>
      <c r="F7" s="48">
        <v>700000000</v>
      </c>
      <c r="G7" s="48">
        <v>700000000</v>
      </c>
      <c r="H7" s="48">
        <v>1000000000</v>
      </c>
      <c r="I7" s="48">
        <v>1000000000</v>
      </c>
      <c r="J7" s="48">
        <v>900000000</v>
      </c>
      <c r="K7" s="48">
        <v>700000000</v>
      </c>
      <c r="L7" s="48">
        <v>1200000000</v>
      </c>
      <c r="M7" s="48">
        <v>1000000000</v>
      </c>
      <c r="N7" s="48">
        <v>1000000000</v>
      </c>
      <c r="O7" s="48">
        <v>800000000</v>
      </c>
      <c r="P7" s="48">
        <v>500000000</v>
      </c>
      <c r="Q7" s="48">
        <v>700000000</v>
      </c>
      <c r="R7" s="48">
        <v>600000000</v>
      </c>
      <c r="S7" s="48">
        <v>600000000</v>
      </c>
      <c r="T7" s="48">
        <v>800000000</v>
      </c>
      <c r="U7" s="48">
        <v>800000000</v>
      </c>
      <c r="V7" s="48">
        <v>800000000</v>
      </c>
      <c r="W7" s="48">
        <v>900000000</v>
      </c>
      <c r="X7" s="48">
        <v>1300000000</v>
      </c>
      <c r="Y7" s="48">
        <v>1100000000</v>
      </c>
      <c r="Z7" s="48">
        <v>1500000000</v>
      </c>
      <c r="AA7" s="48">
        <v>1400000000</v>
      </c>
      <c r="AC7" s="48">
        <v>2000000000</v>
      </c>
      <c r="AD7" s="48">
        <v>3600000000</v>
      </c>
      <c r="AE7" s="48">
        <v>3900000000</v>
      </c>
      <c r="AF7" s="48">
        <v>2700000000</v>
      </c>
      <c r="AG7" s="48">
        <v>3000000000</v>
      </c>
      <c r="AH7" s="48">
        <v>4700000000</v>
      </c>
    </row>
    <row r="8" ht="15" customHeight="1">
      <c r="A8" t="s" s="9">
        <v>123</v>
      </c>
      <c r="K8" s="49">
        <v>400000000</v>
      </c>
      <c r="L8" s="49">
        <v>800000000</v>
      </c>
      <c r="M8" s="49">
        <v>700000000</v>
      </c>
      <c r="N8" s="49">
        <v>800000000</v>
      </c>
      <c r="O8" s="49">
        <v>800000000</v>
      </c>
      <c r="P8" s="49">
        <v>1300000000</v>
      </c>
      <c r="Q8" s="49">
        <v>800000000</v>
      </c>
      <c r="R8" s="49">
        <v>900000000</v>
      </c>
      <c r="S8" s="49">
        <v>900000000</v>
      </c>
      <c r="T8" s="49">
        <v>1200000000</v>
      </c>
      <c r="U8" s="49">
        <v>900000000</v>
      </c>
      <c r="V8" s="49">
        <v>1000000000</v>
      </c>
      <c r="W8" s="49">
        <v>1000000000</v>
      </c>
      <c r="X8" s="49">
        <v>1500000000</v>
      </c>
      <c r="Y8" s="49">
        <v>1200000000</v>
      </c>
      <c r="Z8" s="49">
        <v>1500000000</v>
      </c>
      <c r="AA8" s="49">
        <v>1600000000</v>
      </c>
      <c r="AC8" s="49">
        <v>0</v>
      </c>
      <c r="AD8" s="49">
        <v>0</v>
      </c>
      <c r="AE8" s="49">
        <v>2700000000</v>
      </c>
      <c r="AF8" s="49">
        <v>3800000000</v>
      </c>
      <c r="AG8" s="49">
        <v>4000000000</v>
      </c>
      <c r="AH8" s="49">
        <v>5300000000</v>
      </c>
    </row>
    <row r="9" ht="16.666666666666668" customHeight="1">
      <c r="A9" t="s" s="8">
        <v>124</v>
      </c>
      <c r="C9" s="50">
        <v>900000000</v>
      </c>
      <c r="D9" s="50">
        <v>1300000000</v>
      </c>
      <c r="E9" s="50">
        <v>1200000000</v>
      </c>
      <c r="F9" s="50">
        <v>1200000000</v>
      </c>
      <c r="G9" s="50">
        <v>1500000000</v>
      </c>
      <c r="H9" s="50">
        <v>2100000000</v>
      </c>
      <c r="I9" s="50">
        <v>2300000000</v>
      </c>
      <c r="J9" s="50">
        <v>2500000000</v>
      </c>
      <c r="K9" s="50">
        <v>2700000000</v>
      </c>
      <c r="L9" s="50">
        <v>4500000000</v>
      </c>
      <c r="M9" s="50">
        <v>3900000000</v>
      </c>
      <c r="N9" s="50">
        <v>4400000000</v>
      </c>
      <c r="O9" s="50">
        <v>4400000000</v>
      </c>
      <c r="P9" s="50">
        <v>5700000000</v>
      </c>
      <c r="Q9" s="50">
        <v>4600000000</v>
      </c>
      <c r="R9" s="50">
        <v>5500000000</v>
      </c>
      <c r="S9" s="50">
        <v>5600000000</v>
      </c>
      <c r="T9" s="50">
        <v>7500000000</v>
      </c>
      <c r="U9" s="50">
        <v>6300000000</v>
      </c>
      <c r="V9" s="50">
        <v>7200000000</v>
      </c>
      <c r="W9" s="50">
        <v>7600000000</v>
      </c>
      <c r="X9" s="50">
        <v>10100000000</v>
      </c>
      <c r="Y9" s="50">
        <v>8600000000</v>
      </c>
      <c r="Z9" s="50">
        <v>10400000000</v>
      </c>
      <c r="AA9" s="50">
        <v>10800000000</v>
      </c>
      <c r="AC9" s="50">
        <v>4600000000</v>
      </c>
      <c r="AD9" s="50">
        <v>8300000000</v>
      </c>
      <c r="AE9" s="50">
        <v>15500000000</v>
      </c>
      <c r="AF9" s="50">
        <v>20200000000</v>
      </c>
      <c r="AG9" s="50">
        <v>26600000000</v>
      </c>
      <c r="AH9" s="50">
        <v>36700000000</v>
      </c>
    </row>
    <row r="10" ht="16.666666666666668" customHeight="1">
      <c r="A10" t="s" s="9">
        <v>125</v>
      </c>
      <c r="C10" s="51">
        <v>0.69</v>
      </c>
      <c r="D10" s="51">
        <v>0.6</v>
      </c>
      <c r="E10" s="51">
        <v>0.58</v>
      </c>
      <c r="F10" s="51">
        <v>0.46</v>
      </c>
      <c r="G10" s="51">
        <v>0.54</v>
      </c>
      <c r="H10" s="51">
        <v>0.54</v>
      </c>
      <c r="I10" s="51">
        <v>0.57</v>
      </c>
      <c r="J10" s="51">
        <v>0.62</v>
      </c>
      <c r="K10" s="51">
        <v>0.57</v>
      </c>
      <c r="L10" s="51">
        <v>0.56</v>
      </c>
      <c r="M10" s="51">
        <v>0.57</v>
      </c>
      <c r="N10" s="51">
        <v>0.61</v>
      </c>
      <c r="O10" s="51">
        <v>0.64</v>
      </c>
      <c r="P10" s="51">
        <v>0.67</v>
      </c>
      <c r="Q10" s="51">
        <v>0.69</v>
      </c>
      <c r="R10" s="51">
        <v>0.72</v>
      </c>
      <c r="S10" s="52">
        <v>0.74</v>
      </c>
      <c r="T10" s="52">
        <v>0.73</v>
      </c>
      <c r="U10" s="52">
        <v>0.724</v>
      </c>
      <c r="V10" s="52">
        <v>0.75</v>
      </c>
      <c r="W10" s="52">
        <v>0.75</v>
      </c>
      <c r="X10" s="52">
        <v>0.72</v>
      </c>
      <c r="Y10" s="52">
        <v>0.72</v>
      </c>
      <c r="Z10" s="52">
        <v>0.71</v>
      </c>
      <c r="AA10" s="52">
        <v>0.72</v>
      </c>
      <c r="AC10" s="51">
        <v>0.57</v>
      </c>
      <c r="AD10" s="51">
        <v>0.63</v>
      </c>
      <c r="AE10" s="51">
        <v>0.58</v>
      </c>
      <c r="AF10" s="51">
        <v>0.68</v>
      </c>
      <c r="AG10" s="51">
        <v>0.74</v>
      </c>
      <c r="AH10" s="51">
        <v>0.72</v>
      </c>
    </row>
    <row r="11" ht="15" customHeight="1">
      <c r="A11" t="s" s="9">
        <v>122</v>
      </c>
      <c r="C11" s="53">
        <v>0.31</v>
      </c>
      <c r="D11" s="53">
        <v>0.4</v>
      </c>
      <c r="E11" s="53">
        <v>0.42</v>
      </c>
      <c r="F11" s="53">
        <v>0.54</v>
      </c>
      <c r="G11" s="53">
        <v>0.46</v>
      </c>
      <c r="H11" s="53">
        <v>0.46</v>
      </c>
      <c r="I11" s="53">
        <v>0.43</v>
      </c>
      <c r="J11" s="53">
        <v>0.38</v>
      </c>
      <c r="K11" s="53">
        <v>0.28</v>
      </c>
      <c r="L11" s="53">
        <v>0.26</v>
      </c>
      <c r="M11" s="53">
        <v>0.24</v>
      </c>
      <c r="N11" s="53">
        <v>0.22</v>
      </c>
      <c r="O11" s="53">
        <v>0.19</v>
      </c>
      <c r="P11" s="53">
        <v>0.1</v>
      </c>
      <c r="Q11" s="53">
        <v>0.15</v>
      </c>
      <c r="R11" s="53">
        <v>0.11</v>
      </c>
      <c r="S11" s="54">
        <v>0.11</v>
      </c>
      <c r="T11" s="54">
        <v>0.11</v>
      </c>
      <c r="U11" s="54">
        <v>0.132</v>
      </c>
      <c r="V11" s="54">
        <v>0.112</v>
      </c>
      <c r="W11" s="54">
        <v>0.11</v>
      </c>
      <c r="X11" s="54">
        <v>0.13</v>
      </c>
      <c r="Y11" s="54">
        <v>0.13</v>
      </c>
      <c r="Z11" s="54">
        <v>0.14</v>
      </c>
      <c r="AA11" s="54">
        <v>0.13</v>
      </c>
      <c r="AC11" s="53">
        <v>0.43</v>
      </c>
      <c r="AD11" s="53">
        <v>0.37</v>
      </c>
      <c r="AE11" s="53">
        <v>0.3</v>
      </c>
      <c r="AF11" s="53">
        <v>0.13</v>
      </c>
      <c r="AG11" s="53">
        <v>0.11</v>
      </c>
      <c r="AH11" s="53">
        <v>0.13</v>
      </c>
    </row>
    <row r="12" ht="15" customHeight="1">
      <c r="A12" t="s" s="9">
        <v>123</v>
      </c>
      <c r="C12" s="54">
        <v>0</v>
      </c>
      <c r="D12" s="54">
        <v>0</v>
      </c>
      <c r="E12" s="54">
        <v>0</v>
      </c>
      <c r="F12" s="54">
        <v>0</v>
      </c>
      <c r="G12" s="54">
        <v>0</v>
      </c>
      <c r="H12" s="54">
        <v>0</v>
      </c>
      <c r="I12" s="54">
        <v>0</v>
      </c>
      <c r="J12" s="54">
        <v>0</v>
      </c>
      <c r="K12" s="53">
        <v>0.15</v>
      </c>
      <c r="L12" s="53">
        <v>0.18</v>
      </c>
      <c r="M12" s="53">
        <v>0.18</v>
      </c>
      <c r="N12" s="53">
        <v>0.17</v>
      </c>
      <c r="O12" s="53">
        <v>0.18</v>
      </c>
      <c r="P12" s="53">
        <v>0.23</v>
      </c>
      <c r="Q12" s="53">
        <v>0.16</v>
      </c>
      <c r="R12" s="53">
        <v>0.17</v>
      </c>
      <c r="S12" s="54">
        <v>0.15</v>
      </c>
      <c r="T12" s="54">
        <v>0.16</v>
      </c>
      <c r="U12" s="54">
        <v>0.144</v>
      </c>
      <c r="V12" s="54">
        <v>0.138</v>
      </c>
      <c r="W12" s="54">
        <v>0.14</v>
      </c>
      <c r="X12" s="54">
        <v>0.15</v>
      </c>
      <c r="Y12" s="54">
        <v>0.15</v>
      </c>
      <c r="Z12" s="54">
        <v>0.15</v>
      </c>
      <c r="AA12" s="54">
        <v>0.15</v>
      </c>
      <c r="AC12" s="54">
        <v>0</v>
      </c>
      <c r="AD12" s="54">
        <v>0</v>
      </c>
      <c r="AE12" s="53">
        <v>0.12</v>
      </c>
      <c r="AF12" s="53">
        <v>0.19</v>
      </c>
      <c r="AG12" s="53">
        <v>0.15</v>
      </c>
      <c r="AH12" s="53">
        <v>0.14</v>
      </c>
    </row>
    <row r="13" ht="15" customHeight="1">
      <c r="Z13" s="55"/>
      <c r="AH13" s="55"/>
    </row>
    <row r="14" ht="15" customHeight="1">
      <c r="A14" t="s" s="8">
        <v>126</v>
      </c>
      <c r="C14" s="13"/>
      <c r="D14" s="13"/>
      <c r="E14" s="13"/>
      <c r="F14" t="s" s="13">
        <v>11</v>
      </c>
      <c r="G14" s="13"/>
      <c r="H14" s="13"/>
      <c r="I14" s="13"/>
      <c r="J14" s="13"/>
      <c r="K14" s="13"/>
      <c r="L14" s="13"/>
      <c r="M14" s="13"/>
      <c r="N14" s="13"/>
      <c r="O14" s="13"/>
      <c r="P14" s="13"/>
      <c r="Q14" s="13"/>
      <c r="R14" s="13"/>
      <c r="S14" s="13"/>
      <c r="T14" s="13"/>
      <c r="U14" s="13"/>
      <c r="V14" s="13"/>
      <c r="W14" s="13"/>
      <c r="X14" s="13"/>
      <c r="Y14" s="13"/>
      <c r="Z14" s="13"/>
      <c r="AA14" s="30"/>
      <c r="AC14" s="13"/>
      <c r="AD14" s="13"/>
      <c r="AE14" s="13"/>
      <c r="AF14" s="13"/>
      <c r="AG14" s="13"/>
      <c r="AH14" s="13"/>
    </row>
    <row r="15" ht="15.833333333333334" customHeight="1">
      <c r="A15" t="s" s="9">
        <v>127</v>
      </c>
      <c r="C15" s="64"/>
      <c r="D15" s="64"/>
      <c r="E15" s="64"/>
      <c r="F15" s="64"/>
      <c r="G15" s="64"/>
      <c r="H15" s="56">
        <v>2600000</v>
      </c>
      <c r="I15" s="56">
        <v>2800000</v>
      </c>
      <c r="J15" s="56">
        <v>3500000</v>
      </c>
      <c r="K15" s="56">
        <v>5100000</v>
      </c>
      <c r="L15" s="56">
        <v>9500000</v>
      </c>
      <c r="M15" s="56">
        <v>8000000</v>
      </c>
      <c r="N15" s="56">
        <v>9200000</v>
      </c>
      <c r="O15" s="56">
        <v>10300000</v>
      </c>
      <c r="P15" s="56">
        <v>15000000</v>
      </c>
      <c r="Q15" s="56">
        <v>11700000</v>
      </c>
      <c r="R15" s="56">
        <v>13500000</v>
      </c>
      <c r="S15" s="56">
        <v>14667900</v>
      </c>
      <c r="T15" s="56">
        <v>20174000</v>
      </c>
      <c r="U15" s="56">
        <v>16600000</v>
      </c>
      <c r="V15" s="56">
        <v>18900000</v>
      </c>
      <c r="W15" s="56">
        <v>20500000</v>
      </c>
      <c r="X15" s="56">
        <v>28900000</v>
      </c>
      <c r="Y15" s="56">
        <v>24000000</v>
      </c>
      <c r="Z15" s="56">
        <v>28300000</v>
      </c>
      <c r="AA15" s="56">
        <v>32100000</v>
      </c>
      <c r="AC15" s="64"/>
      <c r="AD15" s="64"/>
      <c r="AE15" s="56">
        <v>31800000</v>
      </c>
      <c r="AF15" s="56">
        <v>50500000</v>
      </c>
      <c r="AG15" s="56">
        <v>70400000</v>
      </c>
      <c r="AH15" s="56">
        <v>101800000</v>
      </c>
    </row>
    <row r="16" ht="15" customHeight="1">
      <c r="A16" t="s" s="9">
        <v>128</v>
      </c>
      <c r="C16" s="65"/>
      <c r="D16" s="65"/>
      <c r="E16" s="65"/>
      <c r="F16" s="65"/>
      <c r="G16" s="65"/>
      <c r="H16" s="57">
        <v>1200000</v>
      </c>
      <c r="I16" s="57">
        <v>1200000</v>
      </c>
      <c r="J16" s="57">
        <v>1500000</v>
      </c>
      <c r="K16" s="57">
        <v>1600000</v>
      </c>
      <c r="L16" s="57">
        <v>2700000</v>
      </c>
      <c r="M16" s="57">
        <v>2500000</v>
      </c>
      <c r="N16" s="57">
        <v>2800000</v>
      </c>
      <c r="O16" s="57">
        <v>3000000</v>
      </c>
      <c r="P16" s="57">
        <v>3500000</v>
      </c>
      <c r="Q16" s="57">
        <v>2700000</v>
      </c>
      <c r="R16" s="57">
        <v>3900000</v>
      </c>
      <c r="S16" s="57">
        <v>4106500</v>
      </c>
      <c r="T16" s="57">
        <v>5977800</v>
      </c>
      <c r="U16" s="57">
        <v>4900000</v>
      </c>
      <c r="V16" s="57">
        <v>5800000</v>
      </c>
      <c r="W16" s="57">
        <v>6700000</v>
      </c>
      <c r="X16" s="57">
        <v>9200000</v>
      </c>
      <c r="Y16" s="57">
        <v>7300000</v>
      </c>
      <c r="Z16" s="57">
        <v>9100000</v>
      </c>
      <c r="AA16" s="57">
        <v>9300000</v>
      </c>
      <c r="AC16" s="65"/>
      <c r="AD16" s="65"/>
      <c r="AE16" s="57">
        <v>9600000</v>
      </c>
      <c r="AF16" s="57">
        <v>13000000</v>
      </c>
      <c r="AG16" s="57">
        <v>20700000</v>
      </c>
      <c r="AH16" s="57">
        <v>32300000</v>
      </c>
    </row>
    <row r="17" ht="15" customHeight="1">
      <c r="A17" t="s" s="8">
        <v>124</v>
      </c>
      <c r="C17" s="58">
        <v>1451000</v>
      </c>
      <c r="D17" s="58">
        <v>2361000</v>
      </c>
      <c r="E17" s="58">
        <v>2013000</v>
      </c>
      <c r="F17" s="58">
        <v>1791000</v>
      </c>
      <c r="G17" s="58">
        <v>2233000</v>
      </c>
      <c r="H17" s="58">
        <v>3800000</v>
      </c>
      <c r="I17" s="58">
        <v>4000000</v>
      </c>
      <c r="J17" s="58">
        <v>5000000</v>
      </c>
      <c r="K17" s="58">
        <v>6700000</v>
      </c>
      <c r="L17" s="58">
        <v>12200000</v>
      </c>
      <c r="M17" s="58">
        <v>10500000</v>
      </c>
      <c r="N17" s="58">
        <v>12000000</v>
      </c>
      <c r="O17" s="58">
        <v>13300000</v>
      </c>
      <c r="P17" s="58">
        <v>18400000</v>
      </c>
      <c r="Q17" s="58">
        <v>14400000</v>
      </c>
      <c r="R17" s="58">
        <v>17400000</v>
      </c>
      <c r="S17" s="58">
        <v>18774000</v>
      </c>
      <c r="T17" s="58">
        <v>26151800</v>
      </c>
      <c r="U17" s="58">
        <v>21500000</v>
      </c>
      <c r="V17" s="58">
        <v>24700000</v>
      </c>
      <c r="W17" s="58">
        <v>27200000</v>
      </c>
      <c r="X17" s="58">
        <v>38100000</v>
      </c>
      <c r="Y17" s="58">
        <v>31300000</v>
      </c>
      <c r="Z17" s="58">
        <v>37500000</v>
      </c>
      <c r="AA17" s="58">
        <v>41400000</v>
      </c>
      <c r="AC17" s="58">
        <v>7600000</v>
      </c>
      <c r="AD17" s="58">
        <v>15100000</v>
      </c>
      <c r="AE17" s="58">
        <v>41400000</v>
      </c>
      <c r="AF17" s="58">
        <v>63500000</v>
      </c>
      <c r="AG17" s="58">
        <v>91100000</v>
      </c>
      <c r="AH17" s="58">
        <v>134100000</v>
      </c>
    </row>
    <row r="18" ht="15" customHeight="1">
      <c r="A18" t="s" s="9">
        <v>129</v>
      </c>
      <c r="C18" s="66"/>
      <c r="D18" s="66"/>
      <c r="E18" s="66"/>
      <c r="F18" s="66"/>
      <c r="G18" s="66"/>
      <c r="H18" s="51">
        <v>0.68</v>
      </c>
      <c r="I18" s="51">
        <v>0.7</v>
      </c>
      <c r="J18" s="51">
        <v>0.71</v>
      </c>
      <c r="K18" s="51">
        <v>0.76</v>
      </c>
      <c r="L18" s="51">
        <v>0.78</v>
      </c>
      <c r="M18" s="51">
        <v>0.77</v>
      </c>
      <c r="N18" s="51">
        <v>0.77</v>
      </c>
      <c r="O18" s="51">
        <v>0.78</v>
      </c>
      <c r="P18" s="51">
        <v>0.81</v>
      </c>
      <c r="Q18" s="51">
        <v>0.81</v>
      </c>
      <c r="R18" s="51">
        <v>0.77</v>
      </c>
      <c r="S18" s="51">
        <v>0.78</v>
      </c>
      <c r="T18" s="51">
        <v>0.77</v>
      </c>
      <c r="U18" s="51">
        <v>0.77</v>
      </c>
      <c r="V18" s="51">
        <v>0.77</v>
      </c>
      <c r="W18" s="51">
        <v>0.75</v>
      </c>
      <c r="X18" s="51">
        <v>0.76</v>
      </c>
      <c r="Y18" s="51">
        <v>0.77</v>
      </c>
      <c r="Z18" s="51">
        <v>0.76</v>
      </c>
      <c r="AA18" s="51">
        <v>0.77</v>
      </c>
      <c r="AC18" s="66"/>
      <c r="AD18" s="66"/>
      <c r="AE18" s="51">
        <v>0.77</v>
      </c>
      <c r="AF18" s="51">
        <v>0.8</v>
      </c>
      <c r="AG18" s="51">
        <v>0.77</v>
      </c>
      <c r="AH18" s="51">
        <v>0.76</v>
      </c>
    </row>
    <row r="19" ht="15" customHeight="1">
      <c r="A19" t="s" s="9">
        <v>130</v>
      </c>
      <c r="C19" s="67"/>
      <c r="D19" s="67"/>
      <c r="E19" s="67"/>
      <c r="F19" s="67"/>
      <c r="G19" s="67"/>
      <c r="H19" s="53">
        <v>0.32</v>
      </c>
      <c r="I19" s="53">
        <v>0.3</v>
      </c>
      <c r="J19" s="53">
        <v>0.29</v>
      </c>
      <c r="K19" s="53">
        <v>0.24</v>
      </c>
      <c r="L19" s="53">
        <v>0.22</v>
      </c>
      <c r="M19" s="53">
        <v>0.23</v>
      </c>
      <c r="N19" s="53">
        <v>0.23</v>
      </c>
      <c r="O19" s="53">
        <v>0.22</v>
      </c>
      <c r="P19" s="53">
        <v>0.19</v>
      </c>
      <c r="Q19" s="53">
        <v>0.19</v>
      </c>
      <c r="R19" s="53">
        <v>0.23</v>
      </c>
      <c r="S19" s="53">
        <v>0.22</v>
      </c>
      <c r="T19" s="53">
        <v>0.23</v>
      </c>
      <c r="U19" s="53">
        <v>0.23</v>
      </c>
      <c r="V19" s="53">
        <v>0.23</v>
      </c>
      <c r="W19" s="53">
        <v>0.25</v>
      </c>
      <c r="X19" s="53">
        <v>0.24</v>
      </c>
      <c r="Y19" s="53">
        <v>0.23</v>
      </c>
      <c r="Z19" s="53">
        <v>0.24</v>
      </c>
      <c r="AA19" s="53">
        <v>0.23</v>
      </c>
      <c r="AC19" s="67"/>
      <c r="AD19" s="67"/>
      <c r="AE19" s="53">
        <v>0.23</v>
      </c>
      <c r="AF19" s="53">
        <v>0.2</v>
      </c>
      <c r="AG19" s="53">
        <v>0.23</v>
      </c>
      <c r="AH19" s="53">
        <v>0.24</v>
      </c>
    </row>
    <row r="20" ht="15" customHeight="1">
      <c r="Z20" s="25"/>
      <c r="AH20" s="25"/>
    </row>
    <row r="21" ht="15" customHeight="1">
      <c r="Z21" s="25"/>
      <c r="AC21" s="59"/>
    </row>
    <row r="22" ht="15" customHeight="1">
      <c r="A22" t="s" s="8">
        <v>131</v>
      </c>
      <c r="Z22" s="25"/>
      <c r="AC22" s="60"/>
      <c r="AD22" s="60"/>
      <c r="AE22" s="60"/>
      <c r="AF22" s="60"/>
      <c r="AG22" s="60"/>
      <c r="AH22" s="60"/>
    </row>
    <row r="23" ht="15" customHeight="1">
      <c r="A23" t="s" s="9">
        <v>132</v>
      </c>
      <c r="C23" s="56">
        <v>2400000</v>
      </c>
      <c r="D23" s="56">
        <v>3000000</v>
      </c>
      <c r="E23" s="56">
        <v>3300000</v>
      </c>
      <c r="F23" s="56">
        <v>3600000</v>
      </c>
      <c r="G23" s="56">
        <v>3900000</v>
      </c>
      <c r="H23" s="56">
        <v>4500000</v>
      </c>
      <c r="I23" s="56">
        <v>5400000</v>
      </c>
      <c r="J23" s="56">
        <v>7100000</v>
      </c>
      <c r="K23" s="56">
        <v>8700000</v>
      </c>
      <c r="L23" s="56">
        <v>11200000</v>
      </c>
      <c r="M23" s="56">
        <v>12700000</v>
      </c>
      <c r="N23" s="56">
        <v>14000000</v>
      </c>
      <c r="O23" s="56">
        <v>14700000</v>
      </c>
      <c r="P23" s="56">
        <v>15600000</v>
      </c>
      <c r="Q23" s="56">
        <v>16000000</v>
      </c>
      <c r="R23" s="56">
        <v>16500000</v>
      </c>
      <c r="S23" s="56">
        <v>16900000</v>
      </c>
      <c r="T23" s="56">
        <v>17600000</v>
      </c>
      <c r="U23" s="56">
        <v>18100000</v>
      </c>
      <c r="V23" s="56">
        <v>18700000</v>
      </c>
      <c r="W23" s="56">
        <v>19500000</v>
      </c>
      <c r="X23" s="56">
        <v>21000000</v>
      </c>
      <c r="Y23" s="56">
        <v>21900000</v>
      </c>
      <c r="Z23" s="56">
        <v>23000000</v>
      </c>
      <c r="AA23" s="56">
        <v>24128479</v>
      </c>
      <c r="AC23" s="56">
        <v>3600000</v>
      </c>
      <c r="AD23" s="56">
        <v>7100000</v>
      </c>
      <c r="AE23" s="56">
        <v>14000000</v>
      </c>
      <c r="AF23" s="56">
        <v>16500000</v>
      </c>
      <c r="AG23" s="56">
        <v>18700000</v>
      </c>
      <c r="AH23" s="56">
        <v>23000000</v>
      </c>
    </row>
    <row r="24" ht="15" customHeight="1">
      <c r="Z24" s="61"/>
    </row>
    <row r="25" ht="15" customHeight="1">
      <c r="Z25" s="61"/>
      <c r="AC25" s="59"/>
    </row>
    <row r="26" ht="15" customHeight="1">
      <c r="A26" t="s" s="8">
        <v>133</v>
      </c>
      <c r="Z26" s="25"/>
      <c r="AC26" s="60"/>
      <c r="AD26" s="60"/>
      <c r="AE26" s="60"/>
      <c r="AF26" s="60"/>
      <c r="AG26" s="60"/>
      <c r="AH26" s="60"/>
    </row>
    <row r="27" ht="15" customHeight="1">
      <c r="A27" t="s" s="9">
        <v>134</v>
      </c>
      <c r="C27" s="64"/>
      <c r="D27" s="56">
        <v>1500000</v>
      </c>
      <c r="E27" s="56">
        <v>1300000</v>
      </c>
      <c r="F27" s="56">
        <v>1200000</v>
      </c>
      <c r="G27" s="56">
        <v>1600000</v>
      </c>
      <c r="H27" s="56">
        <v>2700000</v>
      </c>
      <c r="I27" s="56">
        <v>2900000</v>
      </c>
      <c r="J27" s="56">
        <v>3700000</v>
      </c>
      <c r="K27" s="56">
        <v>4900000</v>
      </c>
      <c r="L27" s="56">
        <v>9200000</v>
      </c>
      <c r="M27" s="56">
        <v>8500000</v>
      </c>
      <c r="N27" s="56">
        <v>10100000</v>
      </c>
      <c r="O27" s="56">
        <v>11300000</v>
      </c>
      <c r="P27" s="56">
        <v>15900000</v>
      </c>
      <c r="Q27" s="56">
        <v>12700000</v>
      </c>
      <c r="R27" s="56">
        <v>15700000</v>
      </c>
      <c r="S27" s="56">
        <v>17113000</v>
      </c>
      <c r="T27" s="56">
        <v>23966400</v>
      </c>
      <c r="U27" s="56">
        <v>20000000</v>
      </c>
      <c r="V27" s="56">
        <v>23100000</v>
      </c>
      <c r="W27" s="56">
        <v>25500000</v>
      </c>
      <c r="X27" s="56">
        <v>35600000</v>
      </c>
      <c r="Y27" s="56">
        <v>29600000</v>
      </c>
      <c r="Z27" s="56">
        <v>35700000</v>
      </c>
      <c r="AA27" s="56">
        <v>39500000</v>
      </c>
      <c r="AC27" s="64"/>
      <c r="AD27" s="56">
        <v>10900000</v>
      </c>
      <c r="AE27" s="56">
        <v>32600000</v>
      </c>
      <c r="AF27" s="56">
        <v>55600000</v>
      </c>
      <c r="AG27" s="56">
        <v>84100000</v>
      </c>
      <c r="AH27" s="56">
        <v>126400000</v>
      </c>
    </row>
    <row r="28" ht="15" customHeight="1">
      <c r="A28" t="s" s="9">
        <v>135</v>
      </c>
      <c r="C28" s="65"/>
      <c r="D28" s="57">
        <v>900000</v>
      </c>
      <c r="E28" s="57">
        <v>700000</v>
      </c>
      <c r="F28" s="57">
        <v>600000</v>
      </c>
      <c r="G28" s="57">
        <v>600000</v>
      </c>
      <c r="H28" s="57">
        <v>1100000</v>
      </c>
      <c r="I28" s="57">
        <v>1100000</v>
      </c>
      <c r="J28" s="57">
        <v>1300000</v>
      </c>
      <c r="K28" s="57">
        <v>1900000</v>
      </c>
      <c r="L28" s="57">
        <v>3000000</v>
      </c>
      <c r="M28" s="57">
        <v>2000000</v>
      </c>
      <c r="N28" s="57">
        <v>1900000</v>
      </c>
      <c r="O28" s="57">
        <v>1900000</v>
      </c>
      <c r="P28" s="57">
        <v>2600000</v>
      </c>
      <c r="Q28" s="57">
        <v>1600000</v>
      </c>
      <c r="R28" s="57">
        <v>1700000</v>
      </c>
      <c r="S28" s="57">
        <v>1662000</v>
      </c>
      <c r="T28" s="57">
        <v>2185400</v>
      </c>
      <c r="U28" s="57">
        <v>1500000</v>
      </c>
      <c r="V28" s="57">
        <v>1600000</v>
      </c>
      <c r="W28" s="57">
        <v>1700000</v>
      </c>
      <c r="X28" s="57">
        <v>2500000</v>
      </c>
      <c r="Y28" s="57">
        <v>1800000</v>
      </c>
      <c r="Z28" s="57">
        <v>1800000</v>
      </c>
      <c r="AA28" s="57">
        <v>1900000</v>
      </c>
      <c r="AC28" s="65"/>
      <c r="AD28" s="57">
        <v>4200000</v>
      </c>
      <c r="AE28" s="57">
        <v>8700000</v>
      </c>
      <c r="AF28" s="57">
        <v>7800000</v>
      </c>
      <c r="AG28" s="57">
        <v>7000000</v>
      </c>
      <c r="AH28" s="57">
        <v>7700000</v>
      </c>
    </row>
    <row r="29" ht="15" customHeight="1">
      <c r="A29" t="s" s="8">
        <v>124</v>
      </c>
      <c r="C29" s="58">
        <v>1500000</v>
      </c>
      <c r="D29" s="58">
        <v>2400000</v>
      </c>
      <c r="E29" s="58">
        <v>2000000</v>
      </c>
      <c r="F29" s="58">
        <v>1800000</v>
      </c>
      <c r="G29" s="58">
        <v>2200000</v>
      </c>
      <c r="H29" s="58">
        <v>3800000</v>
      </c>
      <c r="I29" s="58">
        <v>4000000</v>
      </c>
      <c r="J29" s="58">
        <v>5000000</v>
      </c>
      <c r="K29" s="58">
        <v>6700000</v>
      </c>
      <c r="L29" s="58">
        <v>12200000</v>
      </c>
      <c r="M29" s="58">
        <v>10500000</v>
      </c>
      <c r="N29" s="58">
        <v>12000000</v>
      </c>
      <c r="O29" s="58">
        <v>13300000</v>
      </c>
      <c r="P29" s="58">
        <v>18400000</v>
      </c>
      <c r="Q29" s="58">
        <v>14400000</v>
      </c>
      <c r="R29" s="58">
        <v>17400000</v>
      </c>
      <c r="S29" s="58">
        <v>18774000</v>
      </c>
      <c r="T29" s="58">
        <v>26151800</v>
      </c>
      <c r="U29" s="58">
        <v>21493800</v>
      </c>
      <c r="V29" s="58">
        <v>24700000</v>
      </c>
      <c r="W29" s="58">
        <v>27200000</v>
      </c>
      <c r="X29" s="58">
        <v>38100000</v>
      </c>
      <c r="Y29" s="58">
        <v>31300000</v>
      </c>
      <c r="Z29" s="58">
        <v>37500000</v>
      </c>
      <c r="AA29" s="58">
        <v>41400000</v>
      </c>
      <c r="AC29" s="58">
        <v>7600000</v>
      </c>
      <c r="AD29" s="58">
        <v>15100000</v>
      </c>
      <c r="AE29" s="58">
        <v>41400000</v>
      </c>
      <c r="AF29" s="58">
        <v>63500000</v>
      </c>
      <c r="AG29" s="58">
        <v>91100000</v>
      </c>
      <c r="AH29" s="58">
        <v>134100000</v>
      </c>
    </row>
    <row r="30" ht="15"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30"/>
      <c r="AC30" s="62"/>
      <c r="AD30" s="62"/>
      <c r="AE30" s="62"/>
      <c r="AF30" s="62"/>
      <c r="AG30" s="62"/>
      <c r="AH30" s="62"/>
    </row>
    <row r="31" ht="15" customHeight="1">
      <c r="A31" t="s" s="8">
        <v>136</v>
      </c>
      <c r="C31" s="63">
        <v>593.64</v>
      </c>
      <c r="D31" s="63">
        <v>568.27</v>
      </c>
      <c r="E31" s="63">
        <v>611.81</v>
      </c>
      <c r="F31" s="63">
        <v>671.59</v>
      </c>
      <c r="G31" s="63">
        <v>661.1</v>
      </c>
      <c r="H31" s="63">
        <v>541.3</v>
      </c>
      <c r="I31" s="63">
        <v>564.42</v>
      </c>
      <c r="J31" s="63">
        <v>495.3</v>
      </c>
      <c r="K31" s="63">
        <v>402.36</v>
      </c>
      <c r="L31" s="63">
        <v>365</v>
      </c>
      <c r="M31" s="63">
        <v>374</v>
      </c>
      <c r="N31" s="63">
        <v>368</v>
      </c>
      <c r="O31" s="63">
        <v>331</v>
      </c>
      <c r="P31" s="63">
        <v>307</v>
      </c>
      <c r="Q31" s="63">
        <v>323</v>
      </c>
      <c r="R31" s="63">
        <v>317</v>
      </c>
      <c r="S31" s="63">
        <v>299</v>
      </c>
      <c r="T31" s="63">
        <v>287</v>
      </c>
      <c r="U31" s="63">
        <v>292.8</v>
      </c>
      <c r="V31" s="63">
        <v>293.2</v>
      </c>
      <c r="W31" s="63">
        <v>278.9</v>
      </c>
      <c r="X31" s="63">
        <v>266.5</v>
      </c>
      <c r="Y31" s="63">
        <v>273.16</v>
      </c>
      <c r="Z31" s="63">
        <v>276.36</v>
      </c>
      <c r="AA31" s="63">
        <v>260</v>
      </c>
      <c r="AC31" s="63">
        <v>609</v>
      </c>
      <c r="AD31" s="63">
        <v>635</v>
      </c>
      <c r="AE31" s="63">
        <v>374</v>
      </c>
      <c r="AF31" s="63">
        <v>318</v>
      </c>
      <c r="AG31" s="63">
        <v>292.4</v>
      </c>
      <c r="AH31" s="63">
        <v>272.56</v>
      </c>
    </row>
    <row r="32" ht="27.5" customHeight="1"/>
    <row r="33" ht="15" customHeight="1"/>
    <row r="34" ht="22.5" customHeight="1">
      <c r="A34" t="s" s="13">
        <v>137</v>
      </c>
    </row>
    <row r="35" ht="15" customHeight="1">
      <c r="A35" t="s" s="32">
        <v>138</v>
      </c>
    </row>
    <row r="36" ht="15" customHeight="1">
      <c r="A36" t="s" s="32">
        <v>139</v>
      </c>
    </row>
    <row r="37" ht="15" customHeight="1">
      <c r="A37" t="s" s="32">
        <v>140</v>
      </c>
    </row>
    <row r="38" ht="15" customHeight="1"/>
    <row r="39" ht="14.166666666666666" customHeight="1"/>
    <row r="40" ht="14.166666666666666" customHeight="1"/>
    <row r="41" ht="14.166666666666666" customHeight="1"/>
    <row r="42" customHeight="1"/>
    <row r="43" customHeight="1"/>
    <row r="44" customHeight="1"/>
    <row r="45" customHeight="1"/>
    <row r="46" customHeight="1"/>
    <row r="47" customHeight="1"/>
    <row r="48" customHeight="1"/>
    <row r="49" customHeight="1"/>
    <row r="50" customHeight="1"/>
  </sheetData>
  <mergeCells count="8">
    <mergeCell ref="C3:X3"/>
    <mergeCell ref="AC25:AH25"/>
    <mergeCell ref="AC21:AH21"/>
    <mergeCell ref="AC3:AH3"/>
    <mergeCell ref="A37:J37"/>
    <mergeCell ref="A34:J34"/>
    <mergeCell ref="A35:J35"/>
    <mergeCell ref="A36:J36"/>
  </mergeCells>
  <pageMargins left="0.75" right="0.75" top="1" bottom="1" header="0.5" footer="0.5"/>
  <tableParts coun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5"/>
  <sheetViews>
    <sheetView showRuler="false" workbookViewId="0"/>
    <sheetView workbookViewId="0">
      <pane xSplit="1" topLeftCell="B1" activePane="topRight" state="frozen"/>
    </sheetView>
  </sheetViews>
  <sheetFormatPr baseColWidth="12" defaultRowHeight="15" x14ac:dyDescent="0"/>
  <cols>
    <col min="1" max="1" width="67.56" customWidth="1"/>
    <col min="2" max="2" width="7.24" customWidth="1" hidden="1"/>
    <col min="3" max="3" width="14.65" customWidth="1"/>
    <col min="4" max="4" width="14.65" customWidth="1"/>
    <col min="5" max="5" width="14.65" customWidth="1"/>
    <col min="6" max="6" width="14.65" customWidth="1"/>
    <col min="7" max="7" width="14.65" customWidth="1"/>
    <col min="8" max="8" width="14.65" customWidth="1"/>
    <col min="9" max="9" width="14.65" customWidth="1"/>
    <col min="10" max="10" width="14.65" customWidth="1"/>
    <col min="11" max="11" width="14.65" customWidth="1"/>
    <col min="12" max="12" width="14.65" customWidth="1"/>
    <col min="13" max="13" width="14.65" customWidth="1"/>
    <col min="14" max="14" width="14.65" customWidth="1"/>
    <col min="15" max="15" width="14.65" customWidth="1"/>
    <col min="16" max="16" width="14.65" customWidth="1"/>
    <col min="17" max="17" width="14.65" customWidth="1"/>
    <col min="18" max="18" width="14.65" customWidth="1"/>
    <col min="19" max="19" width="14.65" customWidth="1"/>
    <col min="20" max="20" width="14.65" customWidth="1"/>
    <col min="21" max="21" width="14.65" customWidth="1"/>
    <col min="22" max="22" width="14.65" customWidth="1"/>
    <col min="23" max="23" width="14.65" customWidth="1"/>
    <col min="24" max="24" width="14.65" customWidth="1"/>
    <col min="25" max="25" width="14.65" customWidth="1"/>
    <col min="26" max="26" width="14.65" customWidth="1"/>
    <col min="27" max="27" width="14.65" customWidth="1"/>
    <col min="28" max="28" width="1.89" customWidth="1"/>
    <col min="29" max="29" width="20" customWidth="1"/>
    <col min="30" max="30" width="18.58" customWidth="1"/>
    <col min="31" max="31" width="14.65" customWidth="1"/>
    <col min="32" max="32" width="14.65" customWidth="1"/>
    <col min="33" max="33" width="14.65" customWidth="1"/>
  </cols>
  <sheetData>
    <row r="1" ht="19.166666666666668" customHeight="1">
      <c r="A1" t="s" s="31">
        <v>5</v>
      </c>
    </row>
    <row r="2" ht="13.333333333333334" customHeight="1">
      <c r="A2" t="s" s="32">
        <v>141</v>
      </c>
    </row>
    <row r="3" ht="13.333333333333334" customHeight="1">
      <c r="A3" t="s" s="32">
        <v>142</v>
      </c>
      <c r="AC3" t="s" s="10">
        <v>84</v>
      </c>
    </row>
    <row r="4" ht="27.5" customHeight="1">
      <c r="C4" s="43">
        <v>43738</v>
      </c>
      <c r="D4" s="43">
        <v>43830</v>
      </c>
      <c r="E4" s="43">
        <v>43920</v>
      </c>
      <c r="F4" s="43">
        <v>44012</v>
      </c>
      <c r="G4" s="43">
        <v>44104</v>
      </c>
      <c r="H4" s="43">
        <v>44196</v>
      </c>
      <c r="I4" s="43">
        <v>44286</v>
      </c>
      <c r="J4" s="43">
        <v>44377</v>
      </c>
      <c r="K4" s="43">
        <v>44469</v>
      </c>
      <c r="L4" s="43">
        <v>44561</v>
      </c>
      <c r="M4" s="43">
        <v>44651</v>
      </c>
      <c r="N4" s="43">
        <v>44742</v>
      </c>
      <c r="O4" s="43">
        <v>44834</v>
      </c>
      <c r="P4" s="43">
        <v>44926</v>
      </c>
      <c r="Q4" s="43">
        <v>45016</v>
      </c>
      <c r="R4" s="43">
        <v>45107</v>
      </c>
      <c r="S4" s="43">
        <v>45199</v>
      </c>
      <c r="T4" s="43">
        <v>45291</v>
      </c>
      <c r="U4" s="43">
        <v>45382</v>
      </c>
      <c r="V4" s="43">
        <v>45473</v>
      </c>
      <c r="W4" s="43">
        <v>45565</v>
      </c>
      <c r="X4" s="43">
        <v>45657</v>
      </c>
      <c r="Y4" s="43">
        <v>45747</v>
      </c>
      <c r="Z4" s="43">
        <v>45838</v>
      </c>
      <c r="AA4" s="43">
        <v>45930</v>
      </c>
      <c r="AC4" s="12">
        <v>44012</v>
      </c>
      <c r="AD4" s="12">
        <v>44377</v>
      </c>
      <c r="AE4" s="12">
        <v>44742</v>
      </c>
      <c r="AF4" s="12">
        <v>45107</v>
      </c>
      <c r="AG4" s="12">
        <v>45473</v>
      </c>
      <c r="AH4" s="12">
        <v>45838</v>
      </c>
    </row>
    <row r="5" ht="15" customHeight="1">
      <c r="A5" t="s" s="8">
        <v>143</v>
      </c>
      <c r="C5" s="30"/>
      <c r="D5" s="30"/>
      <c r="E5" s="30"/>
      <c r="F5" s="30"/>
      <c r="G5" s="30"/>
      <c r="H5" s="30"/>
      <c r="I5" s="30"/>
      <c r="J5" s="30"/>
      <c r="K5" s="30"/>
      <c r="L5" s="30"/>
      <c r="M5" s="30"/>
      <c r="N5" s="30"/>
      <c r="O5" s="30"/>
      <c r="P5" s="30"/>
      <c r="Q5" s="30"/>
      <c r="R5" s="30"/>
      <c r="S5" s="30"/>
      <c r="T5" s="30"/>
      <c r="U5" s="30"/>
      <c r="V5" s="30"/>
      <c r="W5" s="30"/>
      <c r="X5" s="30"/>
      <c r="Y5" s="30"/>
      <c r="Z5" s="30"/>
      <c r="AA5" s="30"/>
      <c r="AC5" s="30"/>
      <c r="AD5" s="30"/>
      <c r="AE5" s="30"/>
      <c r="AF5" s="30"/>
      <c r="AG5" s="30"/>
      <c r="AH5" s="30"/>
    </row>
    <row r="6" ht="15" customHeight="1">
      <c r="A6" t="s" s="9">
        <v>144</v>
      </c>
      <c r="C6" s="48">
        <v>800000000</v>
      </c>
      <c r="D6" s="48">
        <v>1000000000</v>
      </c>
      <c r="E6" s="48">
        <v>1000000000</v>
      </c>
      <c r="F6" s="48">
        <v>1100000000</v>
      </c>
      <c r="G6" s="48">
        <v>900000000</v>
      </c>
      <c r="H6" s="48">
        <v>1100000000</v>
      </c>
      <c r="I6" s="48">
        <v>1000000000</v>
      </c>
      <c r="J6" s="48">
        <v>900000000</v>
      </c>
      <c r="K6" s="48">
        <v>700000000</v>
      </c>
      <c r="L6" s="48">
        <v>900000000</v>
      </c>
      <c r="M6" s="48">
        <v>1100000000</v>
      </c>
      <c r="N6" s="48">
        <v>900000000</v>
      </c>
      <c r="O6" s="48">
        <v>1000000000</v>
      </c>
      <c r="P6" s="48">
        <v>2300000000</v>
      </c>
      <c r="Q6" s="48">
        <v>1900000000</v>
      </c>
      <c r="R6" s="48">
        <v>2200000000</v>
      </c>
      <c r="S6" s="48">
        <v>2100000000</v>
      </c>
      <c r="T6" s="48">
        <v>2400000000</v>
      </c>
      <c r="U6" s="48">
        <v>2100000000</v>
      </c>
      <c r="V6" s="48">
        <v>2300000000</v>
      </c>
      <c r="W6" s="48">
        <v>2200000000</v>
      </c>
      <c r="X6" s="48">
        <v>2600000000</v>
      </c>
      <c r="Y6" s="48">
        <v>2400000000</v>
      </c>
      <c r="Z6" s="48">
        <v>2000000000</v>
      </c>
      <c r="AA6" s="48">
        <v>2200000000</v>
      </c>
      <c r="AC6" s="48">
        <v>1100000000</v>
      </c>
      <c r="AD6" s="48">
        <v>900000000</v>
      </c>
      <c r="AE6" s="48">
        <v>900000000</v>
      </c>
      <c r="AF6" s="48">
        <v>2200000000</v>
      </c>
      <c r="AG6" s="48">
        <v>2300000000</v>
      </c>
      <c r="AH6" s="48">
        <v>2000000000</v>
      </c>
    </row>
    <row r="7" ht="15" customHeight="1">
      <c r="A7" t="s" s="9">
        <v>145</v>
      </c>
      <c r="C7" s="48">
        <v>0</v>
      </c>
      <c r="D7" s="48">
        <v>0</v>
      </c>
      <c r="E7" s="48">
        <v>0</v>
      </c>
      <c r="F7" s="48">
        <v>0</v>
      </c>
      <c r="G7" s="48">
        <v>500000000</v>
      </c>
      <c r="H7" s="48">
        <v>900000000</v>
      </c>
      <c r="I7" s="48">
        <v>1300000000</v>
      </c>
      <c r="J7" s="48">
        <v>1200000000</v>
      </c>
      <c r="K7" s="48">
        <v>1600000000</v>
      </c>
      <c r="L7" s="48">
        <v>1600000000</v>
      </c>
      <c r="M7" s="48">
        <v>1400000000</v>
      </c>
      <c r="N7" s="48">
        <v>1700000000</v>
      </c>
      <c r="O7" s="48">
        <v>1700000000</v>
      </c>
      <c r="P7" s="48">
        <v>1400000000</v>
      </c>
      <c r="Q7" s="48">
        <v>1900000000</v>
      </c>
      <c r="R7" s="48">
        <v>2300000000</v>
      </c>
      <c r="S7" s="48">
        <v>2500000000</v>
      </c>
      <c r="T7" s="48">
        <v>2900000000</v>
      </c>
      <c r="U7" s="48">
        <v>3400000000</v>
      </c>
      <c r="V7" s="48">
        <v>3400000000</v>
      </c>
      <c r="W7" s="48">
        <v>4100000000</v>
      </c>
      <c r="X7" s="48">
        <v>4200000000</v>
      </c>
      <c r="Y7" s="48">
        <v>4300000000</v>
      </c>
      <c r="Z7" s="48">
        <v>5000000000</v>
      </c>
      <c r="AA7" s="48">
        <v>5000000000</v>
      </c>
      <c r="AC7" s="48">
        <v>0</v>
      </c>
      <c r="AD7" s="48">
        <v>1200000000</v>
      </c>
      <c r="AE7" s="48">
        <v>1700000000</v>
      </c>
      <c r="AF7" s="48">
        <v>2300000000</v>
      </c>
      <c r="AG7" s="48">
        <v>3400000000</v>
      </c>
      <c r="AH7" s="48">
        <v>5000000000</v>
      </c>
    </row>
    <row r="8" ht="15" customHeight="1">
      <c r="A8" t="s" s="9">
        <v>146</v>
      </c>
      <c r="C8" s="48">
        <v>800000000</v>
      </c>
      <c r="D8" s="48">
        <v>1100000000</v>
      </c>
      <c r="E8" s="48">
        <v>1400000000</v>
      </c>
      <c r="F8" s="48">
        <v>1400000000</v>
      </c>
      <c r="G8" s="48">
        <v>1400000000</v>
      </c>
      <c r="H8" s="48">
        <v>1700000000</v>
      </c>
      <c r="I8" s="48">
        <v>1900000000</v>
      </c>
      <c r="J8" s="48">
        <v>2300000000</v>
      </c>
      <c r="K8" s="48">
        <v>2400000000</v>
      </c>
      <c r="L8" s="48">
        <v>3400000000</v>
      </c>
      <c r="M8" s="48">
        <v>3400000000</v>
      </c>
      <c r="N8" s="48">
        <v>3600000000</v>
      </c>
      <c r="O8" s="48">
        <v>3800000000</v>
      </c>
      <c r="P8" s="48">
        <v>4100000000</v>
      </c>
      <c r="Q8" s="48">
        <v>3800000000</v>
      </c>
      <c r="R8" s="48">
        <v>3900000000</v>
      </c>
      <c r="S8" s="48">
        <v>4200000000</v>
      </c>
      <c r="T8" s="48">
        <v>4800000000</v>
      </c>
      <c r="U8" s="48">
        <v>4400000000</v>
      </c>
      <c r="V8" s="48">
        <v>4400000000</v>
      </c>
      <c r="W8" s="48">
        <v>4700000000</v>
      </c>
      <c r="X8" s="48">
        <v>6000000000</v>
      </c>
      <c r="Y8" s="48">
        <v>6200000000</v>
      </c>
      <c r="Z8" s="48">
        <v>6700000000</v>
      </c>
      <c r="AA8" s="48">
        <v>7900000000</v>
      </c>
      <c r="AC8" s="48">
        <v>1400000000</v>
      </c>
      <c r="AD8" s="48">
        <v>2300000000</v>
      </c>
      <c r="AE8" s="48">
        <v>3600000000</v>
      </c>
      <c r="AF8" s="48">
        <v>3900000000</v>
      </c>
      <c r="AG8" s="48">
        <v>4400000000</v>
      </c>
      <c r="AH8" s="48">
        <v>6700000000</v>
      </c>
    </row>
    <row r="9" ht="15" customHeight="1">
      <c r="A9" t="s" s="9">
        <v>147</v>
      </c>
      <c r="C9" s="48">
        <v>0</v>
      </c>
      <c r="D9" s="48">
        <v>0</v>
      </c>
      <c r="E9" s="48">
        <v>0</v>
      </c>
      <c r="F9" s="48">
        <v>0</v>
      </c>
      <c r="G9" s="48">
        <v>0</v>
      </c>
      <c r="H9" s="48">
        <v>0</v>
      </c>
      <c r="I9" s="48">
        <v>0</v>
      </c>
      <c r="J9" s="48">
        <v>300000000</v>
      </c>
      <c r="K9" s="48">
        <v>300000000</v>
      </c>
      <c r="L9" s="48">
        <v>500000000</v>
      </c>
      <c r="M9" s="48">
        <v>800000000</v>
      </c>
      <c r="N9" s="48">
        <v>1000000000</v>
      </c>
      <c r="O9" s="48">
        <v>800000000</v>
      </c>
      <c r="P9" s="48">
        <v>600000000</v>
      </c>
      <c r="Q9" s="48">
        <v>500000000</v>
      </c>
      <c r="R9" s="48">
        <v>400000000</v>
      </c>
      <c r="S9" s="48">
        <v>300000000</v>
      </c>
      <c r="T9" s="48">
        <v>600000000</v>
      </c>
      <c r="U9" s="48">
        <v>400000000</v>
      </c>
      <c r="V9" s="48">
        <v>900000000</v>
      </c>
      <c r="W9" s="48">
        <v>700000000</v>
      </c>
      <c r="X9" s="48">
        <v>1200000000</v>
      </c>
      <c r="Y9" s="48">
        <v>900000000</v>
      </c>
      <c r="Z9" s="48">
        <v>1300000000</v>
      </c>
      <c r="AA9" s="48">
        <v>1000000000</v>
      </c>
      <c r="AC9" s="48">
        <v>0</v>
      </c>
      <c r="AD9" s="48">
        <v>300000000</v>
      </c>
      <c r="AE9" s="48">
        <v>1000000000</v>
      </c>
      <c r="AF9" s="48">
        <v>400000000</v>
      </c>
      <c r="AG9" s="48">
        <v>900000000</v>
      </c>
      <c r="AH9" s="48">
        <v>1300000000</v>
      </c>
    </row>
    <row r="10" ht="15" customHeight="1">
      <c r="Y10" s="55"/>
      <c r="Z10" s="55"/>
      <c r="AH10" s="55"/>
    </row>
    <row r="11" ht="15" customHeight="1">
      <c r="A11" t="s" s="8">
        <v>148</v>
      </c>
      <c r="C11" s="50">
        <v>1600000000</v>
      </c>
      <c r="D11" s="50">
        <v>2200000000</v>
      </c>
      <c r="E11" s="50">
        <v>2400000000</v>
      </c>
      <c r="F11" s="50">
        <v>2500000000</v>
      </c>
      <c r="G11" s="50">
        <v>2900000000</v>
      </c>
      <c r="H11" s="50">
        <v>3700000000</v>
      </c>
      <c r="I11" s="50">
        <v>4200000000</v>
      </c>
      <c r="J11" s="50">
        <v>4700000000</v>
      </c>
      <c r="K11" s="50">
        <v>5000000000</v>
      </c>
      <c r="L11" s="50">
        <v>6300000000</v>
      </c>
      <c r="M11" s="50">
        <v>6700000000</v>
      </c>
      <c r="N11" s="50">
        <v>7100000000</v>
      </c>
      <c r="O11" s="50">
        <v>7300000000</v>
      </c>
      <c r="P11" s="50">
        <v>8400000000</v>
      </c>
      <c r="Q11" s="50">
        <v>8200000000</v>
      </c>
      <c r="R11" s="50">
        <v>8700000000</v>
      </c>
      <c r="S11" s="50">
        <v>9000000000</v>
      </c>
      <c r="T11" s="50">
        <v>10600000000</v>
      </c>
      <c r="U11" s="50">
        <v>10400000000</v>
      </c>
      <c r="V11" s="50">
        <v>11000000000</v>
      </c>
      <c r="W11" s="50">
        <v>11800000000</v>
      </c>
      <c r="X11" s="50">
        <v>14000000000</v>
      </c>
      <c r="Y11" s="50">
        <v>13700000000</v>
      </c>
      <c r="Z11" s="50">
        <v>15100000000</v>
      </c>
      <c r="AA11" s="50">
        <v>16100000000</v>
      </c>
      <c r="AC11" s="50">
        <v>2500000000</v>
      </c>
      <c r="AD11" s="50">
        <v>4700000000</v>
      </c>
      <c r="AE11" s="50">
        <v>7100000000</v>
      </c>
      <c r="AF11" s="50">
        <v>8700000000</v>
      </c>
      <c r="AG11" s="50">
        <v>11000000000</v>
      </c>
      <c r="AH11" s="50">
        <v>15100000000</v>
      </c>
    </row>
    <row r="12" ht="15" customHeight="1">
      <c r="C12" s="70"/>
      <c r="D12" s="70"/>
      <c r="E12" s="70"/>
      <c r="F12" s="70"/>
      <c r="G12" s="70"/>
      <c r="H12" s="70"/>
      <c r="I12" s="70"/>
      <c r="J12" s="30"/>
      <c r="K12" s="30"/>
      <c r="L12" s="30"/>
      <c r="M12" s="30"/>
      <c r="N12" s="30"/>
      <c r="O12" s="30"/>
      <c r="P12" s="30"/>
      <c r="Q12" s="30"/>
      <c r="R12" s="30"/>
      <c r="S12" s="30"/>
      <c r="T12" s="30"/>
      <c r="U12" s="30"/>
      <c r="V12" s="30"/>
      <c r="W12" s="30"/>
      <c r="X12" s="30"/>
      <c r="Y12" s="30"/>
      <c r="Z12" s="30"/>
      <c r="AA12" s="30"/>
      <c r="AC12" s="30"/>
      <c r="AD12" s="30"/>
      <c r="AE12" s="30"/>
      <c r="AF12" s="30"/>
      <c r="AG12" s="30"/>
      <c r="AH12" s="30"/>
    </row>
    <row r="13" ht="15" customHeight="1">
      <c r="A13" t="s" s="8">
        <v>149</v>
      </c>
      <c r="C13" s="68">
        <v>191541000</v>
      </c>
      <c r="D13" s="68">
        <v>220064000</v>
      </c>
      <c r="E13" s="68">
        <v>229477000</v>
      </c>
      <c r="F13" s="68">
        <v>220845000</v>
      </c>
      <c r="G13" s="68">
        <v>220429000</v>
      </c>
      <c r="H13" s="68">
        <v>277328000</v>
      </c>
      <c r="I13" s="68">
        <v>206647000</v>
      </c>
      <c r="J13" s="68">
        <v>178075000</v>
      </c>
      <c r="K13" s="68">
        <v>140175000</v>
      </c>
      <c r="L13" s="68">
        <v>229651000</v>
      </c>
      <c r="M13" s="68">
        <v>157677000</v>
      </c>
      <c r="N13" s="68">
        <v>206074000</v>
      </c>
      <c r="O13" s="68">
        <v>175300000</v>
      </c>
      <c r="P13" s="68">
        <v>458966000</v>
      </c>
      <c r="Q13" s="68">
        <v>472691000</v>
      </c>
      <c r="R13" s="68">
        <v>472649000</v>
      </c>
      <c r="S13" s="68">
        <v>441058000</v>
      </c>
      <c r="T13" s="68">
        <v>591513000</v>
      </c>
      <c r="U13" s="68">
        <v>607391000</v>
      </c>
      <c r="V13" s="68">
        <v>596310000</v>
      </c>
      <c r="W13" s="68">
        <v>581310000</v>
      </c>
      <c r="X13" s="68">
        <v>640474000</v>
      </c>
      <c r="Y13" s="68">
        <v>636820000</v>
      </c>
      <c r="Z13" s="68">
        <v>568871000</v>
      </c>
      <c r="AA13" s="68">
        <v>626464000</v>
      </c>
      <c r="AC13" s="68">
        <v>220845000</v>
      </c>
      <c r="AD13" s="68">
        <v>178075000</v>
      </c>
      <c r="AE13" s="68">
        <v>206074000</v>
      </c>
      <c r="AF13" s="68">
        <v>472649000</v>
      </c>
      <c r="AG13" s="68">
        <v>596310000</v>
      </c>
      <c r="AH13" s="68">
        <v>568871000</v>
      </c>
    </row>
    <row r="14" ht="15" customHeight="1">
      <c r="A14" t="s" s="9">
        <v>150</v>
      </c>
      <c r="C14" s="54">
        <v>0.119316175000296</v>
      </c>
      <c r="D14" s="54">
        <v>0.10208124881423</v>
      </c>
      <c r="E14" s="54">
        <v>0.0975950094393827</v>
      </c>
      <c r="F14" s="54">
        <v>0.0889731616060734</v>
      </c>
      <c r="G14" s="54">
        <v>0.0761879382433525</v>
      </c>
      <c r="H14" s="54">
        <v>0.0754944619391706</v>
      </c>
      <c r="I14" s="54">
        <v>0.0494408307998477</v>
      </c>
      <c r="J14" s="54">
        <v>0.0382096245547614</v>
      </c>
      <c r="K14" s="54">
        <v>0.0281389057232738</v>
      </c>
      <c r="L14" s="54">
        <v>0.0362954667293794</v>
      </c>
      <c r="M14" s="54">
        <v>0.02360683275705</v>
      </c>
      <c r="N14" s="54">
        <v>0.0288344958370804</v>
      </c>
      <c r="O14" s="54">
        <v>0.0238749589542741</v>
      </c>
      <c r="P14" s="54">
        <v>0.0545361970720567</v>
      </c>
      <c r="Q14" s="54">
        <v>0.057937032454544</v>
      </c>
      <c r="R14" s="54">
        <v>0.0542014497786067</v>
      </c>
      <c r="S14" s="54">
        <v>0.0487700898981631</v>
      </c>
      <c r="T14" s="54">
        <v>0.0556090947494852</v>
      </c>
      <c r="U14" s="54">
        <v>0.0586112929633405</v>
      </c>
      <c r="V14" s="54">
        <v>0.0541231653740678</v>
      </c>
      <c r="W14" s="54">
        <v>0.0494639207171786</v>
      </c>
      <c r="X14" s="54">
        <v>0.0455970659130081</v>
      </c>
      <c r="Y14" s="54">
        <v>0.0464300131424315</v>
      </c>
      <c r="Z14" s="54">
        <v>0.0377125639945153</v>
      </c>
      <c r="AA14" s="54">
        <v>0.0389506432730409</v>
      </c>
      <c r="AC14" s="54">
        <v>0.0889731616060734</v>
      </c>
      <c r="AD14" s="54">
        <v>0.0382096245547614</v>
      </c>
      <c r="AE14" s="54">
        <v>0.0288344958370804</v>
      </c>
      <c r="AF14" s="54">
        <v>0.0542014497786067</v>
      </c>
      <c r="AG14" s="54">
        <v>0.0541231653740678</v>
      </c>
      <c r="AH14" s="54">
        <v>0.0377125639945153</v>
      </c>
    </row>
    <row r="15" ht="15" customHeight="1">
      <c r="Y15" s="25"/>
      <c r="Z15" s="25"/>
      <c r="AH15" s="25"/>
    </row>
    <row r="16" ht="15" customHeight="1">
      <c r="A16" t="s" s="8">
        <v>151</v>
      </c>
      <c r="C16" s="69">
        <v>2200000000</v>
      </c>
      <c r="D16" s="69">
        <v>2500000000</v>
      </c>
      <c r="E16" s="69">
        <v>2600000000</v>
      </c>
      <c r="F16" s="69">
        <v>3300000000</v>
      </c>
      <c r="G16" s="69">
        <v>4200000000</v>
      </c>
      <c r="H16" s="69">
        <v>4700000000</v>
      </c>
      <c r="I16" s="69">
        <v>5800000000</v>
      </c>
      <c r="J16" s="69">
        <v>6500000000</v>
      </c>
      <c r="K16" s="69">
        <v>7300000000</v>
      </c>
      <c r="L16" s="69">
        <v>8800000000</v>
      </c>
      <c r="M16" s="69">
        <v>9000000000</v>
      </c>
      <c r="N16" s="69">
        <v>10600000000</v>
      </c>
      <c r="O16" s="69">
        <v>11100000000</v>
      </c>
      <c r="P16" s="69">
        <v>10500000000</v>
      </c>
      <c r="Q16" s="69">
        <v>11420000000</v>
      </c>
      <c r="R16" s="69">
        <v>11700000000</v>
      </c>
      <c r="S16" s="69">
        <v>13080000000</v>
      </c>
      <c r="T16" s="69">
        <v>15500000000</v>
      </c>
      <c r="U16" s="69">
        <v>15600000000</v>
      </c>
      <c r="V16" s="69">
        <v>16100000000</v>
      </c>
      <c r="W16" s="69">
        <v>16800000000</v>
      </c>
      <c r="X16" s="69">
        <v>22600000000</v>
      </c>
      <c r="Y16" s="69">
        <v>23300000000</v>
      </c>
      <c r="Z16" s="69">
        <v>26100000000</v>
      </c>
      <c r="AA16" s="69">
        <v>26600000000</v>
      </c>
      <c r="AC16" s="69">
        <v>3300000000</v>
      </c>
      <c r="AD16" s="69">
        <v>6500000000</v>
      </c>
      <c r="AE16" s="69">
        <v>10600000000</v>
      </c>
      <c r="AF16" s="69">
        <v>11700000000</v>
      </c>
      <c r="AG16" s="69">
        <v>16100000000</v>
      </c>
      <c r="AH16" s="69">
        <v>26100000000</v>
      </c>
    </row>
    <row r="17" ht="15" customHeight="1">
      <c r="A17" t="s" s="9">
        <v>152</v>
      </c>
      <c r="C17" s="54">
        <v>0.729692272727273</v>
      </c>
      <c r="D17" s="54">
        <v>0.8623092</v>
      </c>
      <c r="E17" s="54">
        <v>0.904353461538462</v>
      </c>
      <c r="F17" s="54">
        <v>0.752167575757576</v>
      </c>
      <c r="G17" s="54">
        <v>0.688863571428571</v>
      </c>
      <c r="H17" s="54">
        <v>0.781593191489362</v>
      </c>
      <c r="I17" s="54">
        <v>0.720635</v>
      </c>
      <c r="J17" s="54">
        <v>0.716996153858831</v>
      </c>
      <c r="K17" s="54">
        <v>0.682402328767123</v>
      </c>
      <c r="L17" s="54">
        <v>0.719007272727273</v>
      </c>
      <c r="M17" s="54">
        <v>0.742143888888889</v>
      </c>
      <c r="N17" s="54">
        <v>0.674225188679245</v>
      </c>
      <c r="O17" s="54">
        <v>0.661479369369369</v>
      </c>
      <c r="P17" s="54">
        <v>0.801505238095238</v>
      </c>
      <c r="Q17" s="54">
        <v>0.714422268038529</v>
      </c>
      <c r="R17" s="54">
        <v>0.745318632478633</v>
      </c>
      <c r="S17" s="54">
        <v>0.691408005428135</v>
      </c>
      <c r="T17" s="54">
        <v>0.685888499980086</v>
      </c>
      <c r="U17" s="54">
        <v>0.663568389112566</v>
      </c>
      <c r="V17" s="54">
        <v>0.686355929036975</v>
      </c>
      <c r="W17" s="54">
        <v>0.699366500538267</v>
      </c>
      <c r="X17" s="54">
        <v>0.622438789325898</v>
      </c>
      <c r="Y17" s="54">
        <v>0.59</v>
      </c>
      <c r="Z17" s="54">
        <v>0.58</v>
      </c>
      <c r="AA17" s="54">
        <v>0.6</v>
      </c>
      <c r="AC17" s="54">
        <v>0.752167575757576</v>
      </c>
      <c r="AD17" s="54">
        <v>0.716996153858831</v>
      </c>
      <c r="AE17" s="54">
        <v>0.674225188679245</v>
      </c>
      <c r="AF17" s="54">
        <v>0.745318632478633</v>
      </c>
      <c r="AG17" s="54">
        <v>0.686355929036975</v>
      </c>
      <c r="AH17" s="54">
        <v>0.58</v>
      </c>
    </row>
    <row r="18" ht="15" customHeight="1"/>
    <row r="19" ht="15" customHeight="1"/>
    <row r="20" ht="15" customHeight="1">
      <c r="A20" t="s" s="13">
        <v>153</v>
      </c>
    </row>
    <row r="21" ht="14.166666666666666" customHeight="1">
      <c r="A21" t="s" s="9">
        <v>154</v>
      </c>
    </row>
    <row r="22" ht="14.166666666666666" customHeight="1">
      <c r="A22" t="s" s="9">
        <v>155</v>
      </c>
    </row>
    <row r="23" ht="14.166666666666666" customHeight="1">
      <c r="A23" t="s" s="9">
        <v>156</v>
      </c>
    </row>
    <row r="24" ht="14.166666666666666" customHeight="1">
      <c r="A24" t="s" s="9">
        <v>157</v>
      </c>
    </row>
    <row r="25" ht="14.166666666666666" customHeight="1">
      <c r="A25" t="s" s="9">
        <v>158</v>
      </c>
    </row>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mergeCells count="7">
    <mergeCell ref="A20:M20"/>
    <mergeCell ref="A21:M21"/>
    <mergeCell ref="A22:M22"/>
    <mergeCell ref="A23:M23"/>
    <mergeCell ref="A24:M24"/>
    <mergeCell ref="A25:M25"/>
    <mergeCell ref="AC3:AG3"/>
  </mergeCells>
  <pageMargins left="0.75" right="0.75" top="1" bottom="1" header="0.5" footer="0.5"/>
  <tableParts count="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showRuler="false" workbookViewId="0"/>
    <sheetView workbookViewId="0">
      <pane xSplit="1" topLeftCell="B1" activePane="topRight" state="frozen"/>
    </sheetView>
  </sheetViews>
  <sheetFormatPr baseColWidth="12" defaultRowHeight="15" x14ac:dyDescent="0"/>
  <cols>
    <col min="1" max="1" width="67.56" customWidth="1"/>
    <col min="2" max="2" width="3.62" customWidth="1" hidden="1"/>
    <col min="3" max="3" width="14.65" customWidth="1"/>
    <col min="4" max="4" width="14.65" customWidth="1"/>
    <col min="5" max="5" width="14.65" customWidth="1"/>
    <col min="6" max="6" width="14.65" customWidth="1"/>
    <col min="7" max="7" width="14.65" customWidth="1"/>
    <col min="8" max="8" width="14.65" customWidth="1"/>
    <col min="9" max="9" width="14.65" customWidth="1"/>
    <col min="10" max="10" width="14.65" customWidth="1"/>
    <col min="11" max="11" width="14.65" customWidth="1"/>
    <col min="12" max="12" width="14.65" customWidth="1"/>
    <col min="13" max="13" width="14.65" customWidth="1"/>
    <col min="14" max="14" width="14.65" customWidth="1"/>
    <col min="15" max="15" width="14.65" customWidth="1"/>
    <col min="16" max="16" width="14.8" customWidth="1"/>
    <col min="17" max="17" width="14.65" customWidth="1"/>
    <col min="18" max="18" width="14.65" customWidth="1"/>
    <col min="19" max="19" width="14.65" customWidth="1"/>
    <col min="20" max="20" width="14.65" customWidth="1"/>
    <col min="21" max="21" width="14.65" customWidth="1"/>
    <col min="22" max="22" width="14.8" customWidth="1"/>
    <col min="23" max="23" width="14.8" customWidth="1"/>
    <col min="24" max="24" width="1.57" customWidth="1"/>
    <col min="25" max="25" width="14.65" customWidth="1"/>
    <col min="26" max="26" width="14.65" customWidth="1"/>
    <col min="27" max="27" width="14.65" customWidth="1"/>
    <col min="28" max="28" width="14.02" customWidth="1"/>
  </cols>
  <sheetData>
    <row r="1" ht="13.333333333333334" customHeight="1">
      <c r="A1" t="s" s="31">
        <v>5</v>
      </c>
    </row>
    <row r="2" ht="13.333333333333334" customHeight="1">
      <c r="A2" t="s" s="32">
        <v>159</v>
      </c>
    </row>
    <row r="3" ht="13.333333333333334" customHeight="1">
      <c r="A3" t="s" s="32">
        <v>83</v>
      </c>
      <c r="C3" t="s" s="10">
        <v>8</v>
      </c>
      <c r="Y3" t="s" s="10">
        <v>9</v>
      </c>
    </row>
    <row r="4" ht="13.333333333333334" customHeight="1">
      <c r="C4" s="11">
        <v>44104</v>
      </c>
      <c r="D4" s="11">
        <v>44196</v>
      </c>
      <c r="E4" s="11">
        <v>44286</v>
      </c>
      <c r="F4" s="11">
        <v>44377</v>
      </c>
      <c r="G4" s="11">
        <v>44469</v>
      </c>
      <c r="H4" s="11">
        <v>44561</v>
      </c>
      <c r="I4" s="11">
        <v>44651</v>
      </c>
      <c r="J4" s="11">
        <v>44742</v>
      </c>
      <c r="K4" s="11">
        <v>44834</v>
      </c>
      <c r="L4" s="11">
        <v>44926</v>
      </c>
      <c r="M4" s="11">
        <v>45016</v>
      </c>
      <c r="N4" s="11">
        <v>45107</v>
      </c>
      <c r="O4" s="11">
        <v>45199</v>
      </c>
      <c r="P4" s="11">
        <v>45291</v>
      </c>
      <c r="Q4" s="11">
        <v>45382</v>
      </c>
      <c r="R4" s="11">
        <v>45473</v>
      </c>
      <c r="S4" s="11">
        <v>45565</v>
      </c>
      <c r="T4" s="11">
        <v>45657</v>
      </c>
      <c r="U4" s="11">
        <v>45747</v>
      </c>
      <c r="V4" s="11">
        <v>45838</v>
      </c>
      <c r="W4" s="11">
        <v>45930</v>
      </c>
      <c r="Y4" s="12">
        <v>44377</v>
      </c>
      <c r="Z4" s="12">
        <v>44742</v>
      </c>
      <c r="AA4" s="12">
        <v>45107</v>
      </c>
      <c r="AB4" s="12">
        <v>45473</v>
      </c>
      <c r="AC4" s="12">
        <v>45838</v>
      </c>
    </row>
    <row r="5" ht="15" customHeight="1">
      <c r="A5" t="s" s="8">
        <v>160</v>
      </c>
      <c r="C5" s="30"/>
      <c r="D5" s="30"/>
      <c r="E5" s="30"/>
      <c r="F5" s="30"/>
      <c r="G5" s="30"/>
      <c r="H5" s="30"/>
      <c r="I5" s="30"/>
      <c r="J5" s="30"/>
      <c r="K5" s="30"/>
      <c r="L5" s="30"/>
      <c r="M5" s="30"/>
      <c r="N5" s="30"/>
      <c r="O5" s="30"/>
      <c r="P5" s="30"/>
      <c r="Q5" s="30"/>
      <c r="R5" s="30"/>
      <c r="S5" s="30"/>
      <c r="T5" s="30"/>
      <c r="U5" s="30"/>
      <c r="V5" s="30"/>
      <c r="W5" s="30"/>
      <c r="Y5" s="30"/>
      <c r="Z5" s="30"/>
      <c r="AA5" s="30"/>
      <c r="AB5" s="30"/>
      <c r="AC5" s="30"/>
    </row>
    <row r="6" ht="15" customHeight="1">
      <c r="A6" t="s" s="9">
        <v>161</v>
      </c>
      <c r="C6" s="15">
        <v>6203000</v>
      </c>
      <c r="D6" s="15">
        <v>6521000</v>
      </c>
      <c r="E6" s="15">
        <v>141188000</v>
      </c>
      <c r="F6" s="15">
        <v>65139000</v>
      </c>
      <c r="G6" s="15">
        <v>50923000</v>
      </c>
      <c r="H6" s="15">
        <v>46271000</v>
      </c>
      <c r="I6" s="15">
        <v>69415000</v>
      </c>
      <c r="J6" s="15">
        <v>83688000</v>
      </c>
      <c r="K6" s="15">
        <v>92327000</v>
      </c>
      <c r="L6" s="15">
        <v>94294000</v>
      </c>
      <c r="M6" s="15">
        <v>86534000</v>
      </c>
      <c r="N6" s="15">
        <v>83689000</v>
      </c>
      <c r="O6" s="15">
        <v>92797000</v>
      </c>
      <c r="P6" s="15">
        <v>70664000</v>
      </c>
      <c r="Q6" s="15">
        <v>63775000</v>
      </c>
      <c r="R6" s="15">
        <v>52675000</v>
      </c>
      <c r="S6" s="15">
        <v>81882000</v>
      </c>
      <c r="T6" s="15">
        <v>73747000</v>
      </c>
      <c r="U6" s="15">
        <v>69248000</v>
      </c>
      <c r="V6" s="15">
        <v>60043139.3500001</v>
      </c>
      <c r="W6" s="15">
        <v>80340253.01</v>
      </c>
      <c r="Y6" s="15">
        <v>219051000</v>
      </c>
      <c r="Z6" s="15">
        <v>250297000</v>
      </c>
      <c r="AA6" s="15">
        <v>356844000</v>
      </c>
      <c r="AB6" s="15">
        <v>279911000</v>
      </c>
      <c r="AC6" s="15">
        <v>284920139.35</v>
      </c>
    </row>
    <row r="7" ht="15" customHeight="1">
      <c r="A7" t="s" s="9">
        <v>162</v>
      </c>
      <c r="C7" s="16">
        <v>0</v>
      </c>
      <c r="D7" s="16">
        <v>0</v>
      </c>
      <c r="E7" s="16">
        <v>61101000</v>
      </c>
      <c r="F7" s="16">
        <v>41807000</v>
      </c>
      <c r="G7" s="16">
        <v>42266000</v>
      </c>
      <c r="H7" s="16">
        <v>42266000</v>
      </c>
      <c r="I7" s="16">
        <v>28972000</v>
      </c>
      <c r="J7" s="16">
        <v>27182000</v>
      </c>
      <c r="K7" s="16">
        <v>27481000</v>
      </c>
      <c r="L7" s="16">
        <v>27481000</v>
      </c>
      <c r="M7" s="16">
        <v>20255000</v>
      </c>
      <c r="N7" s="16">
        <v>19648000</v>
      </c>
      <c r="O7" s="16">
        <v>19562000</v>
      </c>
      <c r="P7" s="16">
        <v>19500000</v>
      </c>
      <c r="Q7" s="16">
        <v>13300000</v>
      </c>
      <c r="R7" s="16">
        <v>12238000</v>
      </c>
      <c r="S7" s="16">
        <v>12351000</v>
      </c>
      <c r="T7" s="16">
        <v>12351000</v>
      </c>
      <c r="U7" s="16">
        <v>6359000</v>
      </c>
      <c r="V7" s="16">
        <v>5452178</v>
      </c>
      <c r="W7" s="16">
        <v>5512300</v>
      </c>
      <c r="Y7" s="16">
        <v>102908000</v>
      </c>
      <c r="Z7" s="16">
        <v>140686000</v>
      </c>
      <c r="AA7" s="16">
        <v>94865000</v>
      </c>
      <c r="AB7" s="16">
        <v>64600000</v>
      </c>
      <c r="AC7" s="16">
        <v>36513178</v>
      </c>
    </row>
    <row r="8" ht="15" customHeight="1">
      <c r="A8" t="s" s="8">
        <v>163</v>
      </c>
      <c r="C8" s="35">
        <f>SUM(C6:C7)</f>
        <v>6203000</v>
      </c>
      <c r="D8" s="35">
        <f>SUM(D6:D7)</f>
        <v>6521000</v>
      </c>
      <c r="E8" s="35">
        <f>SUM(E6:E7)</f>
        <v>202289000</v>
      </c>
      <c r="F8" s="35">
        <f>SUM(F6:F7)</f>
        <v>106946000</v>
      </c>
      <c r="G8" s="35">
        <f>SUM(G6:G7)</f>
        <v>93189000</v>
      </c>
      <c r="H8" s="35">
        <f>SUM(H6:H7)</f>
        <v>88537000</v>
      </c>
      <c r="I8" s="35">
        <f>SUM(I6:I7)</f>
        <v>98387000</v>
      </c>
      <c r="J8" s="35">
        <f>SUM(J6:J7)</f>
        <v>110870000</v>
      </c>
      <c r="K8" s="35">
        <f>SUM(K6:K7)</f>
        <v>119808000</v>
      </c>
      <c r="L8" s="35">
        <f>SUM(L6:L7)</f>
        <v>121775000</v>
      </c>
      <c r="M8" s="35">
        <f>SUM(M6:M7)</f>
        <v>106789000</v>
      </c>
      <c r="N8" s="35">
        <f>SUM(N6:N7)</f>
        <v>103337000</v>
      </c>
      <c r="O8" s="35">
        <f>SUM(O6:O7)</f>
        <v>112359000</v>
      </c>
      <c r="P8" s="35">
        <f>SUM(P6:P7)</f>
        <v>90164000</v>
      </c>
      <c r="Q8" s="35">
        <f>SUM(Q6:Q7)</f>
        <v>77075000</v>
      </c>
      <c r="R8" s="35">
        <f>SUM(R6:R7)</f>
        <v>64913000</v>
      </c>
      <c r="S8" s="35">
        <f>SUM(S6:S7)</f>
        <v>94233000</v>
      </c>
      <c r="T8" s="35">
        <f>SUM(T6:T7)</f>
        <v>86098000</v>
      </c>
      <c r="U8" s="35">
        <f>SUM(U6:U7)</f>
        <v>75607000</v>
      </c>
      <c r="V8" s="35">
        <f>SUM(V6:V7)</f>
        <v>65495317.3500001</v>
      </c>
      <c r="W8" s="35">
        <f>SUM(W6:W7)</f>
        <v>85852553.01</v>
      </c>
      <c r="Y8" s="35">
        <f>SUM(Y6:Y7)</f>
        <v>321959000</v>
      </c>
      <c r="Z8" s="35">
        <f>SUM(Z6:Z7)</f>
        <v>390983000</v>
      </c>
      <c r="AA8" s="35">
        <f>SUM(AA6:AA7)</f>
        <v>451709000</v>
      </c>
      <c r="AB8" s="35">
        <f>SUM(AB6:AB7)</f>
        <v>344511000</v>
      </c>
      <c r="AC8" s="35">
        <f>SUM(AC6:AC7)</f>
        <v>321433317.35</v>
      </c>
    </row>
    <row r="9" ht="15" customHeight="1">
      <c r="A9" t="s" s="9">
        <v>164</v>
      </c>
      <c r="C9" s="19">
        <v>14261000</v>
      </c>
      <c r="D9" s="19">
        <v>17039000</v>
      </c>
      <c r="E9" s="19">
        <v>16668000</v>
      </c>
      <c r="F9" s="19">
        <v>16853000</v>
      </c>
      <c r="G9" s="19">
        <v>17038521.82</v>
      </c>
      <c r="H9" s="19">
        <v>17038521.82</v>
      </c>
      <c r="I9" s="19">
        <v>16668119.17</v>
      </c>
      <c r="J9" s="19">
        <v>11546122.23</v>
      </c>
      <c r="K9" s="19">
        <v>9034000</v>
      </c>
      <c r="L9" s="19">
        <v>9034000</v>
      </c>
      <c r="M9" s="19">
        <v>8838000</v>
      </c>
      <c r="N9" s="19">
        <v>8936000</v>
      </c>
      <c r="O9" s="19">
        <v>9034000</v>
      </c>
      <c r="P9" s="19">
        <v>9034000</v>
      </c>
      <c r="Q9" s="19">
        <v>8936024.72</v>
      </c>
      <c r="R9" s="19">
        <v>8936024.73</v>
      </c>
      <c r="S9" s="19">
        <v>9034000</v>
      </c>
      <c r="T9" s="19">
        <v>9034000</v>
      </c>
      <c r="U9" s="19">
        <v>5805000</v>
      </c>
      <c r="V9" s="19">
        <v>2803000</v>
      </c>
      <c r="W9" s="19">
        <v>2834000</v>
      </c>
      <c r="Y9" s="19">
        <v>64821000</v>
      </c>
      <c r="Z9" s="19">
        <v>62291285.04</v>
      </c>
      <c r="AA9" s="19">
        <v>35842296.98</v>
      </c>
      <c r="AB9" s="19">
        <v>35940049.45</v>
      </c>
      <c r="AC9" s="19">
        <v>26677000</v>
      </c>
    </row>
    <row r="10" ht="15" customHeight="1">
      <c r="A10" t="s" s="9">
        <v>165</v>
      </c>
      <c r="C10" s="19">
        <v>0</v>
      </c>
      <c r="D10" s="19">
        <v>0</v>
      </c>
      <c r="E10" s="19">
        <v>0</v>
      </c>
      <c r="F10" s="19">
        <v>0</v>
      </c>
      <c r="G10" s="19">
        <v>0</v>
      </c>
      <c r="H10" s="19">
        <v>5800000</v>
      </c>
      <c r="I10" s="19">
        <v>10201782.69</v>
      </c>
      <c r="J10" s="19">
        <v>10315135.83</v>
      </c>
      <c r="K10" s="19">
        <v>10400000</v>
      </c>
      <c r="L10" s="19">
        <v>10500000</v>
      </c>
      <c r="M10" s="19">
        <v>10200000</v>
      </c>
      <c r="N10" s="19">
        <v>10300000</v>
      </c>
      <c r="O10" s="19">
        <v>10429000</v>
      </c>
      <c r="P10" s="19">
        <v>10400000</v>
      </c>
      <c r="Q10" s="19">
        <v>6900000</v>
      </c>
      <c r="R10" s="19">
        <v>5171500</v>
      </c>
      <c r="S10" s="19">
        <v>5221000</v>
      </c>
      <c r="T10" s="19">
        <v>5221000</v>
      </c>
      <c r="U10" s="19">
        <v>5108000</v>
      </c>
      <c r="V10" s="19">
        <v>5165000</v>
      </c>
      <c r="W10" s="19">
        <v>5221000</v>
      </c>
      <c r="Y10" s="19">
        <v>0</v>
      </c>
      <c r="Z10" s="19">
        <v>26316918.52</v>
      </c>
      <c r="AA10" s="19">
        <v>41400000</v>
      </c>
      <c r="AB10" s="19">
        <v>32900511.03</v>
      </c>
      <c r="AC10" s="19">
        <v>20715000</v>
      </c>
    </row>
    <row r="11" ht="15" customHeight="1">
      <c r="A11" t="s" s="9">
        <v>166</v>
      </c>
      <c r="C11" s="16">
        <v>0</v>
      </c>
      <c r="D11" s="16">
        <v>0</v>
      </c>
      <c r="E11" s="16">
        <v>0</v>
      </c>
      <c r="F11" s="16">
        <v>0</v>
      </c>
      <c r="G11" s="16">
        <v>0</v>
      </c>
      <c r="H11" s="16">
        <v>64900000</v>
      </c>
      <c r="I11" s="16">
        <v>92169107.26</v>
      </c>
      <c r="J11" s="16">
        <v>97656096.95</v>
      </c>
      <c r="K11" s="16">
        <v>108700000</v>
      </c>
      <c r="L11" s="16">
        <v>128100000</v>
      </c>
      <c r="M11" s="16">
        <v>93900000</v>
      </c>
      <c r="N11" s="16">
        <v>91200000</v>
      </c>
      <c r="O11" s="16">
        <v>95910000</v>
      </c>
      <c r="P11" s="16">
        <v>114700000</v>
      </c>
      <c r="Q11" s="16">
        <v>95973000</v>
      </c>
      <c r="R11" s="16">
        <v>100125000</v>
      </c>
      <c r="S11" s="16">
        <v>107263000</v>
      </c>
      <c r="T11" s="16">
        <v>86776000</v>
      </c>
      <c r="U11" s="16">
        <v>36062000</v>
      </c>
      <c r="V11" s="16">
        <v>41461000</v>
      </c>
      <c r="W11" s="16">
        <v>40977000</v>
      </c>
      <c r="Y11" s="16">
        <v>0</v>
      </c>
      <c r="Z11" s="16">
        <v>254725204.21</v>
      </c>
      <c r="AA11" s="16">
        <v>421900000</v>
      </c>
      <c r="AB11" s="16">
        <v>406708000</v>
      </c>
      <c r="AC11" s="16">
        <v>271562000</v>
      </c>
    </row>
    <row r="12" ht="15" customHeight="1">
      <c r="A12" t="s" s="8">
        <v>167</v>
      </c>
      <c r="C12" s="33">
        <f>SUM(C8:C11)</f>
        <v>20464000</v>
      </c>
      <c r="D12" s="33">
        <f>SUM(D8:D11)</f>
        <v>23560000</v>
      </c>
      <c r="E12" s="33">
        <f>SUM(E8:E11)</f>
        <v>218957000</v>
      </c>
      <c r="F12" s="33">
        <f>SUM(F8:F11)</f>
        <v>123799000</v>
      </c>
      <c r="G12" s="33">
        <f>SUM(G8:G11)</f>
        <v>110227521.82</v>
      </c>
      <c r="H12" s="33">
        <f>SUM(H8:H11)</f>
        <v>176275521.82</v>
      </c>
      <c r="I12" s="33">
        <f>SUM(I8:I11)</f>
        <v>217426009.12</v>
      </c>
      <c r="J12" s="33">
        <f>SUM(J8:J11)</f>
        <v>230387355.01</v>
      </c>
      <c r="K12" s="33">
        <f>SUM(K8:K11)</f>
        <v>247942000</v>
      </c>
      <c r="L12" s="33">
        <f>SUM(L8:L11)</f>
        <v>269409000</v>
      </c>
      <c r="M12" s="33">
        <f>SUM(M8:M11)</f>
        <v>219727000</v>
      </c>
      <c r="N12" s="33">
        <f>SUM(N8:N11)</f>
        <v>213773000</v>
      </c>
      <c r="O12" s="33">
        <f>SUM(O8:O11)</f>
        <v>227732000</v>
      </c>
      <c r="P12" s="33">
        <f>SUM(P8:P11)</f>
        <v>224298000</v>
      </c>
      <c r="Q12" s="33">
        <f>SUM(Q8:Q11)</f>
        <v>188884024.72</v>
      </c>
      <c r="R12" s="33">
        <f>SUM(R8:R11)</f>
        <v>179145524.73</v>
      </c>
      <c r="S12" s="33">
        <f>SUM(S8:S11)</f>
        <v>215751000</v>
      </c>
      <c r="T12" s="33">
        <f>SUM(T8:T11)</f>
        <v>187129000</v>
      </c>
      <c r="U12" s="33">
        <f>SUM(U8:U11)</f>
        <v>122582000</v>
      </c>
      <c r="V12" s="33">
        <f>SUM(V8:V11)</f>
        <v>114924317.35</v>
      </c>
      <c r="W12" s="33">
        <f>SUM(W8:W11)</f>
        <v>134884553.01</v>
      </c>
      <c r="Y12" s="33">
        <f>SUM(Y8:Y11)</f>
        <v>386780000</v>
      </c>
      <c r="Z12" s="33">
        <f>SUM(Z8:Z11)</f>
        <v>734316407.77</v>
      </c>
      <c r="AA12" s="33">
        <f>SUM(AA8:AA11)</f>
        <v>950851296.98</v>
      </c>
      <c r="AB12" s="33">
        <f>SUM(AB8:AB11)</f>
        <v>820059560.48</v>
      </c>
      <c r="AC12" s="33">
        <f>SUM(AC8:AC11)</f>
        <v>640387317.35</v>
      </c>
    </row>
    <row r="13" ht="15" customHeight="1">
      <c r="C13" s="70"/>
      <c r="D13" s="70"/>
      <c r="E13" s="70"/>
      <c r="F13" s="30"/>
      <c r="G13" s="30"/>
      <c r="H13" s="30"/>
      <c r="I13" s="30"/>
      <c r="J13" s="30"/>
      <c r="K13" s="30"/>
      <c r="L13" s="30"/>
      <c r="M13" s="30"/>
      <c r="N13" s="30"/>
      <c r="O13" s="30"/>
      <c r="P13" s="30"/>
      <c r="Q13" s="30"/>
      <c r="R13" s="30"/>
      <c r="S13" s="30"/>
      <c r="T13" s="30"/>
      <c r="U13" s="30"/>
      <c r="V13" s="30"/>
      <c r="W13" s="30"/>
      <c r="Y13" s="30"/>
      <c r="Z13" s="30"/>
      <c r="AA13" s="30"/>
      <c r="AB13" s="30"/>
      <c r="AC13" s="41"/>
    </row>
    <row r="14" ht="14.166666666666666" customHeight="1">
      <c r="A14" t="s" s="13">
        <v>168</v>
      </c>
    </row>
    <row r="15" ht="14.166666666666666" customHeight="1">
      <c r="A15" t="s" s="9">
        <v>169</v>
      </c>
    </row>
    <row r="16" ht="14.166666666666666" customHeight="1">
      <c r="A16" t="s" s="9">
        <v>170</v>
      </c>
    </row>
    <row r="17" ht="13.333333333333334" customHeight="1">
      <c r="A17" t="s" s="9">
        <v>171</v>
      </c>
    </row>
    <row r="18" ht="13.333333333333334" customHeight="1"/>
    <row r="19" ht="13.333333333333334" customHeight="1"/>
    <row r="20" ht="13.333333333333334" customHeight="1"/>
    <row r="21" ht="13.333333333333334" customHeight="1"/>
    <row r="22" ht="13.333333333333334"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mergeCells count="5">
    <mergeCell ref="C3:S3"/>
    <mergeCell ref="A16:D16"/>
    <mergeCell ref="A17:D17"/>
    <mergeCell ref="Q19:R19"/>
    <mergeCell ref="Y3:AB3"/>
  </mergeCells>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